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505" yWindow="0" windowWidth="14940" windowHeight="12825" activeTab="0"/>
  </bookViews>
  <sheets>
    <sheet name="Single Night Comp. Tally" sheetId="1" r:id="rId1"/>
  </sheets>
  <definedNames>
    <definedName name="EVENING_GOWN">'Single Night Comp. Tally'!$AK:$AR</definedName>
    <definedName name="FINAL_TOTAL">'Single Night Comp. Tally'!#REF!</definedName>
    <definedName name="INTERVIEW">'Single Night Comp. Tally'!$B:$I</definedName>
    <definedName name="_xlnm.Print_Area" localSheetId="0">'Single Night Comp. Tally'!$A$1:$AX$41</definedName>
    <definedName name="SUBTOTAL">'Single Night Comp. Tally'!$R:$R</definedName>
    <definedName name="SWIMSUIT">'Single Night Comp. Tally'!$J:$Q</definedName>
  </definedNames>
  <calcPr fullCalcOnLoad="1"/>
</workbook>
</file>

<file path=xl/sharedStrings.xml><?xml version="1.0" encoding="utf-8"?>
<sst xmlns="http://schemas.openxmlformats.org/spreadsheetml/2006/main" count="59" uniqueCount="38">
  <si>
    <t>JUDGES</t>
  </si>
  <si>
    <t>SUB</t>
  </si>
  <si>
    <t>TOTAL</t>
  </si>
  <si>
    <t>FINAL</t>
  </si>
  <si>
    <t>1st RUNNER-UP</t>
  </si>
  <si>
    <t>2nd RUNNER-UP</t>
  </si>
  <si>
    <t>3rd RUNNER-UP</t>
  </si>
  <si>
    <t>4th RUNNER-UP</t>
  </si>
  <si>
    <t>I+S</t>
  </si>
  <si>
    <t>I+S+T</t>
  </si>
  <si>
    <t>I+S+T+E</t>
  </si>
  <si>
    <t>CONTESTANT NUMBERS &amp; NAMES</t>
  </si>
  <si>
    <r>
      <t xml:space="preserve">PRIVATE INTERVIEW - 25%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</si>
  <si>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t>MUST ALWAYS BE THE SAME</t>
  </si>
  <si>
    <t>THE TWO TOTALS IN THE BOX ABOVE</t>
  </si>
  <si>
    <r>
      <t xml:space="preserve">Column 
</t>
    </r>
    <r>
      <rPr>
        <b/>
        <sz val="20"/>
        <color indexed="10"/>
        <rFont val="Arial"/>
        <family val="2"/>
      </rPr>
      <t>AS</t>
    </r>
  </si>
  <si>
    <r>
      <t xml:space="preserve">Column 
</t>
    </r>
    <r>
      <rPr>
        <b/>
        <sz val="20"/>
        <color indexed="10"/>
        <rFont val="Arial"/>
        <family val="2"/>
      </rPr>
      <t>AT</t>
    </r>
  </si>
  <si>
    <t>I+S+T+E+O</t>
  </si>
  <si>
    <r>
      <t xml:space="preserve">ON-STAGE QUESTION(S) - 20%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</si>
  <si>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r>
      <t xml:space="preserve">LIFESTYLE &amp; FITNESS IN SWIMSUIT-10%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</si>
  <si>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r>
      <t xml:space="preserve">TALENT - 30%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</si>
  <si>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r>
      <t xml:space="preserve">EVENING WEAR - 15%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</si>
  <si>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t>Computer Top Five and                                                   FINAL ORDER</t>
  </si>
  <si>
    <t>Individual Judges Total</t>
  </si>
  <si>
    <t>SCORING TOTAL</t>
  </si>
  <si>
    <r>
      <rPr>
        <b/>
        <u val="single"/>
        <sz val="13"/>
        <color indexed="10"/>
        <rFont val="Helv"/>
        <family val="0"/>
      </rPr>
      <t>DOUBLE CHECK</t>
    </r>
    <r>
      <rPr>
        <b/>
        <sz val="13"/>
        <color indexed="10"/>
        <rFont val="Helv"/>
        <family val="0"/>
      </rPr>
      <t xml:space="preserve">:                  that the sixth and subsequent contestants not appearing in the Top Five do not have a Final Total in </t>
    </r>
    <r>
      <rPr>
        <b/>
        <u val="single"/>
        <sz val="13"/>
        <color indexed="10"/>
        <rFont val="Helv"/>
        <family val="0"/>
      </rPr>
      <t>Column AS</t>
    </r>
    <r>
      <rPr>
        <b/>
        <sz val="13"/>
        <color indexed="10"/>
        <rFont val="Helv"/>
        <family val="0"/>
      </rPr>
      <t xml:space="preserve"> that is equal to or higher than any contestant in the Top Five!</t>
    </r>
  </si>
  <si>
    <r>
      <t>AUTOMATIC BACK-UP FILE:</t>
    </r>
    <r>
      <rPr>
        <sz val="11"/>
        <rFont val="Arial"/>
        <family val="2"/>
      </rPr>
      <t xml:space="preserve">  This Excel file is programmed to generate a separate back-up file to the same location as the original file.  It is recommended that the auditors continually save the tally sheet file every time any scores are entered, thereby having a readily available backup file if the original file should become corrupt.  It is also recommended that a manual paper tally sheet be continually updated in the event the computer crashes.</t>
    </r>
  </si>
  <si>
    <t>WINNER - Miss (State or Local)</t>
  </si>
  <si>
    <r>
      <t>INSTRUCTIONS TO PRINT THIS TALLY SHEET:</t>
    </r>
    <r>
      <rPr>
        <sz val="11"/>
        <rFont val="Arial"/>
        <family val="2"/>
      </rPr>
      <t xml:space="preserve">  This Excel file is formatted to print this tally sheet on two sheets of 8-1/2" by 14" paper with your printer in LANDSCAPE orientation.  Once printed, cut off the margins on page 1 and 2 to paste the right edge of page 1 to the right edge of page 2 forming a 8-1/2" by 28" completed tally sheet.  
</t>
    </r>
  </si>
  <si>
    <t>1st</t>
  </si>
  <si>
    <t>2nd</t>
  </si>
  <si>
    <t>3rd</t>
  </si>
  <si>
    <t>4th</t>
  </si>
  <si>
    <t>5th</t>
  </si>
  <si>
    <r>
      <t xml:space="preserve">Identical scores and names repeat in the event of a tie.  Check Columns AS &amp; AT for the other contestants with same score, then type in each contestant's no. and name in the appropropriate box below, </t>
    </r>
    <r>
      <rPr>
        <b/>
        <u val="single"/>
        <sz val="10"/>
        <color indexed="10"/>
        <rFont val="Arial"/>
        <family val="2"/>
      </rPr>
      <t>AFTER  the Ties are broken</t>
    </r>
    <r>
      <rPr>
        <b/>
        <sz val="10"/>
        <color indexed="10"/>
        <rFont val="Arial"/>
        <family val="2"/>
      </rPr>
      <t xml:space="preserve"> per MAO Judges Manual p66, beginning with Talent Score (see below).                                                                                                                </t>
    </r>
    <r>
      <rPr>
        <b/>
        <sz val="10"/>
        <rFont val="Arial"/>
        <family val="2"/>
      </rPr>
      <t>Placement</t>
    </r>
  </si>
  <si>
    <r>
      <rPr>
        <b/>
        <u val="single"/>
        <sz val="12"/>
        <color indexed="12"/>
        <rFont val="New Century Schlbk"/>
        <family val="0"/>
      </rPr>
      <t>SINGLE</t>
    </r>
    <r>
      <rPr>
        <b/>
        <sz val="12"/>
        <color indexed="12"/>
        <rFont val="New Century Schlbk"/>
        <family val="0"/>
      </rPr>
      <t xml:space="preserve"> Night       Competition                                Tally Sheet</t>
    </r>
  </si>
  <si>
    <r>
      <t>TALLY SHEET INSTRUCTIONS:</t>
    </r>
    <r>
      <rPr>
        <sz val="10"/>
        <rFont val="Arial"/>
        <family val="2"/>
      </rPr>
      <t xml:space="preserve">  Type in the contestants' numbers and names or titles starting in Cell A5 through Cell A34 and the judges' names starting in Cell B3-4 through Cell H3-4.  This information will populate the remainder of the tally sheet.  From each judge's score sheet, type in his or her individual score for each phase of competition in the cell under that judge's name in the row for that contestant.  </t>
    </r>
    <r>
      <rPr>
        <u val="single"/>
        <sz val="10"/>
        <rFont val="Arial"/>
        <family val="2"/>
      </rPr>
      <t>DO NOT TYPE ANYTHING IN THE 6TH OR 7TH JUDGES COLUMNS IF THERE ARE ONLY 5 OR 6 JUDGES</t>
    </r>
    <r>
      <rPr>
        <sz val="10"/>
        <rFont val="Arial"/>
        <family val="2"/>
      </rPr>
      <t xml:space="preserve">!  Consider totaling the scores on each judge's score sheet and using that sum as a control total which should be the same as the blue number at the bottom of that judge's column for that phase of competition.  All cells are protected except where entries are supposed to be made by the auditors.  If necessary, use </t>
    </r>
    <r>
      <rPr>
        <b/>
        <sz val="10"/>
        <rFont val="Arial"/>
        <family val="2"/>
      </rPr>
      <t>MAO Tie Breaking Procedures on page 66 of the Judges Manual and listed under the Final Order Section</t>
    </r>
    <r>
      <rPr>
        <sz val="10"/>
        <rFont val="Arial"/>
        <family val="2"/>
      </rPr>
      <t xml:space="preserve">.  </t>
    </r>
    <r>
      <rPr>
        <b/>
        <sz val="10"/>
        <color indexed="10"/>
        <rFont val="Arial"/>
        <family val="2"/>
      </rPr>
      <t xml:space="preserve">IMPORTANT: </t>
    </r>
    <r>
      <rPr>
        <sz val="10"/>
        <rFont val="Arial"/>
        <family val="2"/>
      </rPr>
      <t>The Top Five Final Order is highlighted in yellow at the far right of this spreadsheet.  Use only this area to announce the winner.</t>
    </r>
  </si>
  <si>
    <r>
      <rPr>
        <b/>
        <u val="single"/>
        <sz val="11"/>
        <rFont val="Arial"/>
        <family val="2"/>
      </rPr>
      <t>MAO Judges Manual Single Night Tie Breaking Procedures p66</t>
    </r>
    <r>
      <rPr>
        <b/>
        <sz val="11"/>
        <rFont val="Arial"/>
        <family val="2"/>
      </rPr>
      <t xml:space="preserve">:                                                      </t>
    </r>
    <r>
      <rPr>
        <sz val="11"/>
        <rFont val="Arial"/>
        <family val="2"/>
      </rPr>
      <t xml:space="preserve">Talent – the contestant with the highest Talent points receives the higher placement.  If a tie still exists after Talent, refer to the points of the tied contestants in this progressive order: Private Interview, On-Stage Question, Evening Wear, Lifestyle &amp; Fitness in Swimsuit, and Head-to-Head Competition (Use the process bolded in the Preliminary Award Tie Breaking Procedure)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</si>
</sst>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7">
    <font>
      <sz val="9"/>
      <name val="Helv"/>
      <family val="0"/>
    </font>
    <font>
      <b/>
      <sz val="9"/>
      <name val="Helv"/>
      <family val="0"/>
    </font>
    <font>
      <i/>
      <sz val="9"/>
      <name val="Helv"/>
      <family val="0"/>
    </font>
    <font>
      <b/>
      <i/>
      <sz val="9"/>
      <name val="Helv"/>
      <family val="0"/>
    </font>
    <font>
      <sz val="10"/>
      <name val="Geneva"/>
      <family val="0"/>
    </font>
    <font>
      <b/>
      <sz val="9"/>
      <color indexed="10"/>
      <name val="Helv"/>
      <family val="0"/>
    </font>
    <font>
      <b/>
      <sz val="10"/>
      <name val="Helv"/>
      <family val="0"/>
    </font>
    <font>
      <sz val="10"/>
      <name val="Helv"/>
      <family val="0"/>
    </font>
    <font>
      <sz val="14"/>
      <color indexed="14"/>
      <name val="New Century Schlbk"/>
      <family val="0"/>
    </font>
    <font>
      <sz val="14"/>
      <color indexed="15"/>
      <name val="New Century Schlbk"/>
      <family val="0"/>
    </font>
    <font>
      <sz val="9"/>
      <color indexed="15"/>
      <name val="Helv"/>
      <family val="0"/>
    </font>
    <font>
      <b/>
      <sz val="14"/>
      <color indexed="12"/>
      <name val="New Century Schlbk"/>
      <family val="0"/>
    </font>
    <font>
      <sz val="9"/>
      <name val="Geneva"/>
      <family val="0"/>
    </font>
    <font>
      <b/>
      <sz val="9"/>
      <color indexed="12"/>
      <name val="Geneva"/>
      <family val="0"/>
    </font>
    <font>
      <b/>
      <sz val="9"/>
      <color indexed="10"/>
      <name val="Geneva"/>
      <family val="0"/>
    </font>
    <font>
      <b/>
      <sz val="12"/>
      <color indexed="12"/>
      <name val="New Century Schlbk"/>
      <family val="0"/>
    </font>
    <font>
      <sz val="9"/>
      <name val="Arial"/>
      <family val="2"/>
    </font>
    <font>
      <sz val="9"/>
      <name val="Arial Narrow"/>
      <family val="2"/>
    </font>
    <font>
      <b/>
      <sz val="9"/>
      <color indexed="50"/>
      <name val="Helv"/>
      <family val="0"/>
    </font>
    <font>
      <b/>
      <sz val="9"/>
      <color indexed="50"/>
      <name val="Geneva"/>
      <family val="0"/>
    </font>
    <font>
      <sz val="10"/>
      <color indexed="10"/>
      <name val="Helv"/>
      <family val="0"/>
    </font>
    <font>
      <sz val="9"/>
      <color indexed="14"/>
      <name val="Helv"/>
      <family val="0"/>
    </font>
    <font>
      <b/>
      <sz val="10"/>
      <name val="Arial"/>
      <family val="2"/>
    </font>
    <font>
      <b/>
      <sz val="20"/>
      <color indexed="12"/>
      <name val="Times New Roman"/>
      <family val="1"/>
    </font>
    <font>
      <sz val="20"/>
      <color indexed="14"/>
      <name val="Times New Roman"/>
      <family val="1"/>
    </font>
    <font>
      <sz val="20"/>
      <color indexed="14"/>
      <name val="New Century Schlbk"/>
      <family val="0"/>
    </font>
    <font>
      <sz val="9"/>
      <color indexed="8"/>
      <name val="Arial"/>
      <family val="2"/>
    </font>
    <font>
      <sz val="11"/>
      <name val="Arial"/>
      <family val="2"/>
    </font>
    <font>
      <b/>
      <sz val="11"/>
      <name val="Arial"/>
      <family val="2"/>
    </font>
    <font>
      <b/>
      <sz val="11"/>
      <color indexed="10"/>
      <name val="Arial"/>
      <family val="2"/>
    </font>
    <font>
      <b/>
      <sz val="13"/>
      <color indexed="10"/>
      <name val="Helv"/>
      <family val="0"/>
    </font>
    <font>
      <b/>
      <u val="single"/>
      <sz val="13"/>
      <color indexed="10"/>
      <name val="Helv"/>
      <family val="0"/>
    </font>
    <font>
      <b/>
      <u val="single"/>
      <sz val="10"/>
      <color indexed="10"/>
      <name val="Arial"/>
      <family val="2"/>
    </font>
    <font>
      <b/>
      <sz val="10"/>
      <color indexed="10"/>
      <name val="Arial"/>
      <family val="2"/>
    </font>
    <font>
      <b/>
      <u val="single"/>
      <sz val="14"/>
      <color indexed="10"/>
      <name val="New Century Schlbk"/>
      <family val="0"/>
    </font>
    <font>
      <b/>
      <sz val="14"/>
      <color indexed="50"/>
      <name val="New Century Schlbk"/>
      <family val="0"/>
    </font>
    <font>
      <b/>
      <sz val="20"/>
      <color indexed="10"/>
      <name val="Arial"/>
      <family val="2"/>
    </font>
    <font>
      <sz val="10"/>
      <name val="Arial"/>
      <family val="2"/>
    </font>
    <font>
      <u val="single"/>
      <sz val="10"/>
      <name val="Arial"/>
      <family val="2"/>
    </font>
    <font>
      <b/>
      <sz val="8"/>
      <name val="Arial"/>
      <family val="2"/>
    </font>
    <font>
      <b/>
      <u val="single"/>
      <sz val="12"/>
      <color indexed="12"/>
      <name val="New Century Schlbk"/>
      <family val="0"/>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9"/>
      <color indexed="30"/>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70C0"/>
      <name val="Geneva"/>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42"/>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medium"/>
      <top style="thin"/>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4"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23">
    <xf numFmtId="0" fontId="0" fillId="0" borderId="0" xfId="0" applyAlignment="1">
      <alignment/>
    </xf>
    <xf numFmtId="0" fontId="12" fillId="0" borderId="10" xfId="0" applyFont="1" applyBorder="1" applyAlignment="1" applyProtection="1">
      <alignment horizontal="center" vertical="center"/>
      <protection locked="0"/>
    </xf>
    <xf numFmtId="0" fontId="11" fillId="0" borderId="11" xfId="0" applyFont="1" applyBorder="1" applyAlignment="1" applyProtection="1">
      <alignment horizontal="centerContinuous" vertical="center"/>
      <protection/>
    </xf>
    <xf numFmtId="0" fontId="8" fillId="0" borderId="11" xfId="0" applyFont="1" applyBorder="1" applyAlignment="1" applyProtection="1">
      <alignment horizontal="centerContinuous" vertical="center"/>
      <protection/>
    </xf>
    <xf numFmtId="0" fontId="8" fillId="0" borderId="12" xfId="0" applyFont="1" applyBorder="1" applyAlignment="1" applyProtection="1">
      <alignment horizontal="centerContinuous" vertical="center"/>
      <protection/>
    </xf>
    <xf numFmtId="0" fontId="11" fillId="0" borderId="11" xfId="0" applyFont="1" applyBorder="1" applyAlignment="1" applyProtection="1">
      <alignment horizontal="centerContinuous" vertical="center" wrapText="1"/>
      <protection/>
    </xf>
    <xf numFmtId="0" fontId="9" fillId="0" borderId="13" xfId="0" applyFont="1" applyBorder="1" applyAlignment="1" applyProtection="1">
      <alignment vertical="center"/>
      <protection/>
    </xf>
    <xf numFmtId="0" fontId="11" fillId="0" borderId="14" xfId="0" applyFont="1" applyBorder="1" applyAlignment="1" applyProtection="1">
      <alignment horizontal="centerContinuous" vertical="center" wrapText="1"/>
      <protection/>
    </xf>
    <xf numFmtId="0" fontId="0" fillId="0" borderId="11" xfId="0" applyBorder="1" applyAlignment="1" applyProtection="1">
      <alignment horizontal="centerContinuous" vertical="center" wrapText="1"/>
      <protection/>
    </xf>
    <xf numFmtId="0" fontId="8" fillId="0" borderId="11" xfId="0" applyFont="1" applyBorder="1" applyAlignment="1" applyProtection="1">
      <alignment horizontal="centerContinuous" vertical="center" wrapText="1"/>
      <protection/>
    </xf>
    <xf numFmtId="0" fontId="8" fillId="0" borderId="12" xfId="0" applyFont="1" applyBorder="1" applyAlignment="1" applyProtection="1">
      <alignment horizontal="centerContinuous" vertical="center" wrapText="1"/>
      <protection/>
    </xf>
    <xf numFmtId="0" fontId="21" fillId="0" borderId="11" xfId="0" applyFont="1" applyBorder="1" applyAlignment="1" applyProtection="1">
      <alignment horizontal="centerContinuous" vertical="center" wrapText="1"/>
      <protection/>
    </xf>
    <xf numFmtId="0" fontId="29" fillId="0" borderId="13" xfId="0" applyFont="1" applyBorder="1" applyAlignment="1" applyProtection="1">
      <alignment horizontal="center" vertical="center" wrapText="1"/>
      <protection/>
    </xf>
    <xf numFmtId="0" fontId="24" fillId="0" borderId="11" xfId="0" applyFont="1" applyBorder="1" applyAlignment="1" applyProtection="1">
      <alignment horizontal="centerContinuous" vertical="center"/>
      <protection/>
    </xf>
    <xf numFmtId="0" fontId="25" fillId="0" borderId="12" xfId="0" applyFont="1" applyBorder="1" applyAlignment="1" applyProtection="1">
      <alignment horizontal="centerContinuous" vertical="center"/>
      <protection/>
    </xf>
    <xf numFmtId="0" fontId="6" fillId="0" borderId="14" xfId="0" applyFont="1" applyBorder="1" applyAlignment="1" applyProtection="1">
      <alignment horizontal="centerContinuous" vertical="center"/>
      <protection/>
    </xf>
    <xf numFmtId="0" fontId="6" fillId="0" borderId="11" xfId="0" applyFont="1" applyBorder="1" applyAlignment="1" applyProtection="1">
      <alignment horizontal="centerContinuous" vertical="center"/>
      <protection/>
    </xf>
    <xf numFmtId="0" fontId="7" fillId="0" borderId="11" xfId="0" applyFont="1" applyBorder="1" applyAlignment="1" applyProtection="1">
      <alignment horizontal="centerContinuous" vertical="center"/>
      <protection/>
    </xf>
    <xf numFmtId="0" fontId="7" fillId="0" borderId="12" xfId="0" applyFont="1" applyBorder="1" applyAlignment="1" applyProtection="1">
      <alignment horizontal="centerContinuous" vertical="center"/>
      <protection/>
    </xf>
    <xf numFmtId="0" fontId="7" fillId="0" borderId="15" xfId="0" applyFont="1" applyBorder="1" applyAlignment="1" applyProtection="1">
      <alignment vertical="center"/>
      <protection/>
    </xf>
    <xf numFmtId="0" fontId="7" fillId="0" borderId="16" xfId="0" applyFont="1" applyBorder="1" applyAlignment="1" applyProtection="1">
      <alignment vertical="center"/>
      <protection/>
    </xf>
    <xf numFmtId="0" fontId="18" fillId="0" borderId="16" xfId="0" applyFont="1" applyBorder="1" applyAlignment="1" applyProtection="1">
      <alignment horizontal="center" vertical="center"/>
      <protection/>
    </xf>
    <xf numFmtId="0" fontId="6" fillId="0" borderId="17" xfId="0" applyFont="1" applyBorder="1" applyAlignment="1" applyProtection="1">
      <alignment horizontal="centerContinuous" vertical="center"/>
      <protection/>
    </xf>
    <xf numFmtId="0" fontId="7" fillId="0" borderId="0" xfId="0" applyFont="1" applyAlignment="1" applyProtection="1">
      <alignment vertical="center"/>
      <protection/>
    </xf>
    <xf numFmtId="0" fontId="20" fillId="0" borderId="16" xfId="0" applyFont="1" applyBorder="1" applyAlignment="1" applyProtection="1">
      <alignment vertical="center"/>
      <protection/>
    </xf>
    <xf numFmtId="0" fontId="7" fillId="0" borderId="15"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18"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18" fillId="0" borderId="20" xfId="0" applyFont="1" applyBorder="1" applyAlignment="1" applyProtection="1">
      <alignment horizontal="center" vertical="center"/>
      <protection/>
    </xf>
    <xf numFmtId="0" fontId="0" fillId="0" borderId="0" xfId="0" applyAlignment="1" applyProtection="1">
      <alignment vertical="center"/>
      <protection/>
    </xf>
    <xf numFmtId="0" fontId="14" fillId="0" borderId="10"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20" xfId="0" applyFont="1" applyBorder="1" applyAlignment="1" applyProtection="1">
      <alignment horizontal="center" vertical="center"/>
      <protection/>
    </xf>
    <xf numFmtId="0" fontId="26" fillId="0" borderId="19" xfId="0" applyFont="1" applyBorder="1" applyAlignment="1" applyProtection="1">
      <alignment horizontal="left" vertical="center"/>
      <protection/>
    </xf>
    <xf numFmtId="0" fontId="0" fillId="0" borderId="0" xfId="0" applyBorder="1" applyAlignment="1" applyProtection="1">
      <alignment vertical="center"/>
      <protection/>
    </xf>
    <xf numFmtId="0" fontId="13" fillId="0" borderId="0" xfId="0" applyFont="1" applyBorder="1" applyAlignment="1" applyProtection="1">
      <alignment horizontal="center" vertical="center"/>
      <protection/>
    </xf>
    <xf numFmtId="0" fontId="0" fillId="0" borderId="0" xfId="0" applyAlignment="1" applyProtection="1">
      <alignment horizontal="centerContinuous" vertical="center"/>
      <protection/>
    </xf>
    <xf numFmtId="0" fontId="13" fillId="0" borderId="0" xfId="0" applyFont="1" applyBorder="1" applyAlignment="1" applyProtection="1">
      <alignment horizontal="centerContinuous" vertical="center"/>
      <protection/>
    </xf>
    <xf numFmtId="0" fontId="13" fillId="0" borderId="12" xfId="0" applyFont="1" applyBorder="1" applyAlignment="1" applyProtection="1">
      <alignment horizontal="centerContinuous" vertical="center"/>
      <protection/>
    </xf>
    <xf numFmtId="0" fontId="14" fillId="0" borderId="21"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0" fillId="0" borderId="0" xfId="0" applyFont="1" applyAlignment="1" applyProtection="1">
      <alignment vertical="center"/>
      <protection/>
    </xf>
    <xf numFmtId="0" fontId="10" fillId="0" borderId="0" xfId="0" applyFont="1" applyAlignment="1" applyProtection="1">
      <alignment vertical="center"/>
      <protection/>
    </xf>
    <xf numFmtId="0" fontId="27" fillId="0" borderId="0" xfId="0" applyFont="1" applyAlignment="1" applyProtection="1">
      <alignment horizontal="center"/>
      <protection/>
    </xf>
    <xf numFmtId="0" fontId="27" fillId="0" borderId="0" xfId="0" applyFont="1" applyAlignment="1" applyProtection="1">
      <alignment/>
      <protection/>
    </xf>
    <xf numFmtId="0" fontId="0" fillId="0" borderId="15" xfId="0" applyBorder="1" applyAlignment="1" applyProtection="1">
      <alignment vertical="center"/>
      <protection/>
    </xf>
    <xf numFmtId="0" fontId="28" fillId="0" borderId="0" xfId="0" applyFont="1" applyBorder="1" applyAlignment="1" applyProtection="1">
      <alignment horizontal="left" vertical="center" wrapText="1"/>
      <protection/>
    </xf>
    <xf numFmtId="0" fontId="14" fillId="0" borderId="22"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4" fillId="0" borderId="24"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5" fillId="0" borderId="0" xfId="0" applyFont="1" applyAlignment="1" applyProtection="1">
      <alignment horizontal="center" vertical="center"/>
      <protection/>
    </xf>
    <xf numFmtId="0" fontId="0" fillId="33" borderId="19"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1" fillId="33" borderId="19" xfId="0" applyFont="1" applyFill="1" applyBorder="1" applyAlignment="1" applyProtection="1">
      <alignment vertical="center"/>
      <protection/>
    </xf>
    <xf numFmtId="0" fontId="16" fillId="0" borderId="10" xfId="0" applyFont="1" applyBorder="1" applyAlignment="1" applyProtection="1">
      <alignment horizontal="center" vertical="center"/>
      <protection locked="0"/>
    </xf>
    <xf numFmtId="0" fontId="23" fillId="0" borderId="14" xfId="0" applyFont="1" applyBorder="1" applyAlignment="1" applyProtection="1">
      <alignment horizontal="centerContinuous" vertical="center" wrapText="1"/>
      <protection/>
    </xf>
    <xf numFmtId="0" fontId="1" fillId="0" borderId="0" xfId="0" applyFont="1" applyAlignment="1" applyProtection="1">
      <alignment horizontal="right" vertical="center"/>
      <protection/>
    </xf>
    <xf numFmtId="0" fontId="39" fillId="0" borderId="20" xfId="0" applyFont="1" applyBorder="1" applyAlignment="1" applyProtection="1">
      <alignment horizontal="center" vertical="center"/>
      <protection/>
    </xf>
    <xf numFmtId="0" fontId="26" fillId="34" borderId="19" xfId="0" applyFont="1" applyFill="1" applyBorder="1" applyAlignment="1" applyProtection="1">
      <alignment horizontal="left" vertical="center"/>
      <protection/>
    </xf>
    <xf numFmtId="0" fontId="5" fillId="0" borderId="0" xfId="0" applyFont="1" applyAlignment="1" applyProtection="1">
      <alignment horizontal="right" vertical="center"/>
      <protection/>
    </xf>
    <xf numFmtId="0" fontId="0" fillId="0" borderId="15" xfId="0" applyBorder="1" applyAlignment="1" applyProtection="1">
      <alignment horizontal="right" vertical="center"/>
      <protection/>
    </xf>
    <xf numFmtId="0" fontId="0" fillId="0" borderId="15" xfId="0" applyFont="1" applyBorder="1" applyAlignment="1" applyProtection="1">
      <alignment vertical="center"/>
      <protection/>
    </xf>
    <xf numFmtId="0" fontId="0" fillId="0" borderId="21" xfId="0" applyBorder="1" applyAlignment="1" applyProtection="1">
      <alignment vertical="center"/>
      <protection/>
    </xf>
    <xf numFmtId="0" fontId="0" fillId="0" borderId="16" xfId="0" applyBorder="1" applyAlignment="1" applyProtection="1">
      <alignment vertical="center"/>
      <protection/>
    </xf>
    <xf numFmtId="0" fontId="8"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0" xfId="0" applyFont="1" applyAlignment="1" applyProtection="1">
      <alignment vertical="center"/>
      <protection locked="0"/>
    </xf>
    <xf numFmtId="0" fontId="0" fillId="0" borderId="0" xfId="0" applyBorder="1" applyAlignment="1" applyProtection="1">
      <alignment vertical="center"/>
      <protection locked="0"/>
    </xf>
    <xf numFmtId="0" fontId="10" fillId="0" borderId="0" xfId="0" applyFont="1" applyAlignment="1" applyProtection="1">
      <alignment vertical="center"/>
      <protection locked="0"/>
    </xf>
    <xf numFmtId="0" fontId="0" fillId="0" borderId="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wrapText="1"/>
      <protection locked="0"/>
    </xf>
    <xf numFmtId="0" fontId="1" fillId="33" borderId="10"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4" borderId="10" xfId="0" applyFill="1" applyBorder="1" applyAlignment="1" applyProtection="1">
      <alignment horizontal="center" vertical="center"/>
      <protection/>
    </xf>
    <xf numFmtId="0" fontId="0" fillId="34" borderId="19" xfId="0" applyFill="1" applyBorder="1" applyAlignment="1" applyProtection="1">
      <alignment horizontal="left" vertical="center"/>
      <protection/>
    </xf>
    <xf numFmtId="0" fontId="0" fillId="34" borderId="10" xfId="0" applyFill="1" applyBorder="1" applyAlignment="1" applyProtection="1">
      <alignment horizontal="left" vertical="center"/>
      <protection/>
    </xf>
    <xf numFmtId="0" fontId="16" fillId="0" borderId="10" xfId="0" applyFont="1" applyBorder="1" applyAlignment="1" applyProtection="1">
      <alignment horizontal="left" vertical="center"/>
      <protection/>
    </xf>
    <xf numFmtId="0" fontId="1" fillId="33" borderId="19" xfId="0" applyFont="1" applyFill="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35" borderId="19" xfId="0" applyFill="1" applyBorder="1" applyAlignment="1" applyProtection="1">
      <alignment horizontal="left" vertical="center"/>
      <protection locked="0"/>
    </xf>
    <xf numFmtId="0" fontId="76" fillId="0" borderId="10" xfId="0" applyFont="1" applyBorder="1" applyAlignment="1" applyProtection="1">
      <alignment horizontal="center" vertical="center"/>
      <protection/>
    </xf>
    <xf numFmtId="0" fontId="27" fillId="36" borderId="25" xfId="0" applyFont="1" applyFill="1" applyBorder="1" applyAlignment="1" applyProtection="1">
      <alignment horizontal="center" vertical="center" wrapText="1"/>
      <protection/>
    </xf>
    <xf numFmtId="0" fontId="27" fillId="36" borderId="26" xfId="0" applyFont="1" applyFill="1" applyBorder="1" applyAlignment="1" applyProtection="1">
      <alignment horizontal="center" vertical="center" wrapText="1"/>
      <protection/>
    </xf>
    <xf numFmtId="0" fontId="27" fillId="36" borderId="27" xfId="0" applyFont="1" applyFill="1" applyBorder="1" applyAlignment="1" applyProtection="1">
      <alignment horizontal="center" vertical="center" wrapText="1"/>
      <protection/>
    </xf>
    <xf numFmtId="0" fontId="27" fillId="36" borderId="28" xfId="0" applyFont="1" applyFill="1" applyBorder="1" applyAlignment="1" applyProtection="1">
      <alignment horizontal="center" vertical="center" wrapText="1"/>
      <protection/>
    </xf>
    <xf numFmtId="0" fontId="27" fillId="36" borderId="29" xfId="0" applyFont="1" applyFill="1" applyBorder="1" applyAlignment="1" applyProtection="1">
      <alignment horizontal="center" vertical="center" wrapText="1"/>
      <protection/>
    </xf>
    <xf numFmtId="0" fontId="27" fillId="36" borderId="30" xfId="0" applyFont="1" applyFill="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30" fillId="0" borderId="13" xfId="0" applyFont="1" applyBorder="1" applyAlignment="1" applyProtection="1">
      <alignment horizontal="center" vertical="center" wrapText="1"/>
      <protection/>
    </xf>
    <xf numFmtId="0" fontId="30" fillId="0" borderId="16" xfId="0" applyFont="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15" fillId="0" borderId="13" xfId="0" applyFont="1" applyBorder="1" applyAlignment="1" applyProtection="1">
      <alignment horizontal="center" vertical="center" wrapText="1"/>
      <protection/>
    </xf>
    <xf numFmtId="0" fontId="33" fillId="0" borderId="18" xfId="0" applyFont="1" applyBorder="1" applyAlignment="1" applyProtection="1">
      <alignment horizontal="center" vertical="center" wrapText="1"/>
      <protection/>
    </xf>
    <xf numFmtId="0" fontId="0" fillId="0" borderId="0" xfId="0" applyAlignment="1" applyProtection="1">
      <alignment vertical="center"/>
      <protection/>
    </xf>
    <xf numFmtId="0" fontId="0" fillId="0" borderId="15" xfId="0" applyBorder="1" applyAlignment="1" applyProtection="1">
      <alignment vertical="center"/>
      <protection/>
    </xf>
    <xf numFmtId="0" fontId="0" fillId="0" borderId="18" xfId="0" applyBorder="1" applyAlignment="1" applyProtection="1">
      <alignment vertical="center"/>
      <protection/>
    </xf>
    <xf numFmtId="0" fontId="0" fillId="0" borderId="24" xfId="0" applyBorder="1" applyAlignment="1" applyProtection="1">
      <alignment vertical="center"/>
      <protection/>
    </xf>
    <xf numFmtId="0" fontId="0" fillId="0" borderId="22" xfId="0" applyBorder="1" applyAlignment="1" applyProtection="1">
      <alignment vertical="center"/>
      <protection/>
    </xf>
    <xf numFmtId="0" fontId="0" fillId="0" borderId="21" xfId="0" applyBorder="1" applyAlignment="1" applyProtection="1">
      <alignment vertical="center"/>
      <protection/>
    </xf>
    <xf numFmtId="0" fontId="22" fillId="0" borderId="13"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xf>
    <xf numFmtId="0" fontId="0" fillId="0" borderId="32" xfId="0" applyBorder="1" applyAlignment="1" applyProtection="1">
      <alignment/>
      <protection/>
    </xf>
    <xf numFmtId="0" fontId="0" fillId="0" borderId="33" xfId="0" applyBorder="1" applyAlignment="1" applyProtection="1">
      <alignment/>
      <protection/>
    </xf>
    <xf numFmtId="0" fontId="28" fillId="0" borderId="31" xfId="0" applyFont="1" applyBorder="1" applyAlignment="1" applyProtection="1">
      <alignment horizontal="left" vertical="center" wrapText="1"/>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32" xfId="0" applyBorder="1" applyAlignment="1" applyProtection="1">
      <alignment horizontal="left" vertical="center" wrapText="1"/>
      <protection/>
    </xf>
    <xf numFmtId="0" fontId="0" fillId="0" borderId="33" xfId="0" applyBorder="1" applyAlignment="1" applyProtection="1">
      <alignment horizontal="left" vertical="center" wrapText="1"/>
      <protection/>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Percent" xfId="55"/>
    <cellStyle name="Title" xfId="56"/>
    <cellStyle name="Total" xfId="57"/>
    <cellStyle name="Warning Text"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AX43"/>
  <sheetViews>
    <sheetView showGridLines="0" tabSelected="1" zoomScale="88" zoomScaleNormal="88" workbookViewId="0" topLeftCell="A1">
      <selection activeCell="P26" sqref="P26"/>
    </sheetView>
  </sheetViews>
  <sheetFormatPr defaultColWidth="12.00390625" defaultRowHeight="12"/>
  <cols>
    <col min="1" max="1" width="25.8515625" style="74" customWidth="1"/>
    <col min="2" max="2" width="8.8515625" style="74" customWidth="1"/>
    <col min="3" max="8" width="8.8515625" style="72" customWidth="1"/>
    <col min="9" max="9" width="8.8515625" style="73" customWidth="1"/>
    <col min="10" max="17" width="8.8515625" style="72" customWidth="1"/>
    <col min="18" max="18" width="8.8515625" style="75" customWidth="1"/>
    <col min="19" max="26" width="8.8515625" style="72" customWidth="1"/>
    <col min="27" max="27" width="8.8515625" style="75" customWidth="1"/>
    <col min="28" max="34" width="7.421875" style="72" customWidth="1"/>
    <col min="35" max="35" width="8.8515625" style="72" customWidth="1"/>
    <col min="36" max="36" width="11.421875" style="75" customWidth="1"/>
    <col min="37" max="37" width="7.421875" style="72" customWidth="1"/>
    <col min="38" max="38" width="7.7109375" style="72" customWidth="1"/>
    <col min="39" max="43" width="7.421875" style="72" customWidth="1"/>
    <col min="44" max="44" width="8.8515625" style="72" customWidth="1"/>
    <col min="45" max="45" width="15.00390625" style="72" customWidth="1"/>
    <col min="46" max="46" width="25.8515625" style="72" customWidth="1"/>
    <col min="47" max="47" width="12.00390625" style="72" customWidth="1"/>
    <col min="48" max="48" width="29.140625" style="72" customWidth="1"/>
    <col min="49" max="49" width="7.28125" style="72" customWidth="1"/>
    <col min="50" max="50" width="37.8515625" style="72" customWidth="1"/>
    <col min="51" max="16384" width="12.00390625" style="72" customWidth="1"/>
  </cols>
  <sheetData>
    <row r="1" spans="1:50" s="69" customFormat="1" ht="64.5" customHeight="1">
      <c r="A1" s="104" t="s">
        <v>35</v>
      </c>
      <c r="B1" s="7" t="s">
        <v>12</v>
      </c>
      <c r="C1" s="2"/>
      <c r="D1" s="2"/>
      <c r="E1" s="2"/>
      <c r="F1" s="2"/>
      <c r="G1" s="3"/>
      <c r="H1" s="3"/>
      <c r="I1" s="4"/>
      <c r="J1" s="5" t="s">
        <v>19</v>
      </c>
      <c r="K1" s="2"/>
      <c r="L1" s="2"/>
      <c r="M1" s="2"/>
      <c r="N1" s="2"/>
      <c r="O1" s="3"/>
      <c r="P1" s="3"/>
      <c r="Q1" s="3"/>
      <c r="R1" s="6"/>
      <c r="S1" s="7" t="s">
        <v>20</v>
      </c>
      <c r="T1" s="2"/>
      <c r="U1" s="2"/>
      <c r="V1" s="2"/>
      <c r="W1" s="2"/>
      <c r="X1" s="3"/>
      <c r="Y1" s="3"/>
      <c r="Z1" s="4"/>
      <c r="AA1" s="6"/>
      <c r="AB1" s="7" t="s">
        <v>21</v>
      </c>
      <c r="AC1" s="8"/>
      <c r="AD1" s="8"/>
      <c r="AE1" s="8"/>
      <c r="AF1" s="8"/>
      <c r="AG1" s="9"/>
      <c r="AH1" s="9"/>
      <c r="AI1" s="10"/>
      <c r="AJ1" s="6"/>
      <c r="AK1" s="5" t="s">
        <v>18</v>
      </c>
      <c r="AL1" s="5"/>
      <c r="AM1" s="5"/>
      <c r="AN1" s="8"/>
      <c r="AO1" s="11"/>
      <c r="AP1" s="9"/>
      <c r="AQ1" s="9"/>
      <c r="AR1" s="9"/>
      <c r="AS1" s="12" t="s">
        <v>15</v>
      </c>
      <c r="AT1" s="12" t="s">
        <v>16</v>
      </c>
      <c r="AU1" s="60" t="s">
        <v>22</v>
      </c>
      <c r="AV1" s="13"/>
      <c r="AW1" s="13"/>
      <c r="AX1" s="14"/>
    </row>
    <row r="2" spans="1:50" s="70" customFormat="1" ht="12.75" customHeight="1">
      <c r="A2" s="100"/>
      <c r="B2" s="15" t="s">
        <v>0</v>
      </c>
      <c r="C2" s="16"/>
      <c r="D2" s="16"/>
      <c r="E2" s="16"/>
      <c r="F2" s="16"/>
      <c r="G2" s="17"/>
      <c r="H2" s="18"/>
      <c r="I2" s="19"/>
      <c r="J2" s="15" t="s">
        <v>0</v>
      </c>
      <c r="K2" s="16"/>
      <c r="L2" s="16"/>
      <c r="M2" s="16"/>
      <c r="N2" s="16"/>
      <c r="O2" s="17"/>
      <c r="P2" s="18"/>
      <c r="Q2" s="20"/>
      <c r="R2" s="21" t="s">
        <v>8</v>
      </c>
      <c r="S2" s="16" t="s">
        <v>0</v>
      </c>
      <c r="T2" s="16"/>
      <c r="U2" s="16"/>
      <c r="V2" s="16"/>
      <c r="W2" s="16"/>
      <c r="X2" s="17"/>
      <c r="Y2" s="18"/>
      <c r="Z2" s="20"/>
      <c r="AA2" s="21" t="s">
        <v>9</v>
      </c>
      <c r="AB2" s="22" t="s">
        <v>0</v>
      </c>
      <c r="AC2" s="16"/>
      <c r="AD2" s="16"/>
      <c r="AE2" s="16"/>
      <c r="AF2" s="16"/>
      <c r="AG2" s="17"/>
      <c r="AH2" s="18"/>
      <c r="AI2" s="23"/>
      <c r="AJ2" s="21" t="s">
        <v>10</v>
      </c>
      <c r="AK2" s="15" t="s">
        <v>0</v>
      </c>
      <c r="AL2" s="16"/>
      <c r="AM2" s="16"/>
      <c r="AN2" s="16"/>
      <c r="AO2" s="16"/>
      <c r="AP2" s="17"/>
      <c r="AQ2" s="18"/>
      <c r="AR2" s="23"/>
      <c r="AS2" s="21" t="s">
        <v>17</v>
      </c>
      <c r="AT2" s="24"/>
      <c r="AU2" s="105" t="s">
        <v>34</v>
      </c>
      <c r="AV2" s="106"/>
      <c r="AW2" s="106"/>
      <c r="AX2" s="107"/>
    </row>
    <row r="3" spans="1:50" s="71" customFormat="1" ht="25.5" customHeight="1">
      <c r="A3" s="112" t="s">
        <v>11</v>
      </c>
      <c r="B3" s="113"/>
      <c r="C3" s="113"/>
      <c r="D3" s="113"/>
      <c r="E3" s="113"/>
      <c r="F3" s="113"/>
      <c r="G3" s="113"/>
      <c r="H3" s="113"/>
      <c r="I3" s="25"/>
      <c r="J3" s="99">
        <f aca="true" t="shared" si="0" ref="J3:P3">B3</f>
        <v>0</v>
      </c>
      <c r="K3" s="99">
        <f t="shared" si="0"/>
        <v>0</v>
      </c>
      <c r="L3" s="99">
        <f t="shared" si="0"/>
        <v>0</v>
      </c>
      <c r="M3" s="99">
        <f t="shared" si="0"/>
        <v>0</v>
      </c>
      <c r="N3" s="99">
        <f t="shared" si="0"/>
        <v>0</v>
      </c>
      <c r="O3" s="99">
        <f t="shared" si="0"/>
        <v>0</v>
      </c>
      <c r="P3" s="99">
        <f t="shared" si="0"/>
        <v>0</v>
      </c>
      <c r="Q3" s="26"/>
      <c r="R3" s="27" t="s">
        <v>1</v>
      </c>
      <c r="S3" s="99">
        <f aca="true" t="shared" si="1" ref="S3:Y3">B3</f>
        <v>0</v>
      </c>
      <c r="T3" s="99">
        <f t="shared" si="1"/>
        <v>0</v>
      </c>
      <c r="U3" s="99">
        <f t="shared" si="1"/>
        <v>0</v>
      </c>
      <c r="V3" s="99">
        <f t="shared" si="1"/>
        <v>0</v>
      </c>
      <c r="W3" s="99">
        <f t="shared" si="1"/>
        <v>0</v>
      </c>
      <c r="X3" s="99">
        <f t="shared" si="1"/>
        <v>0</v>
      </c>
      <c r="Y3" s="99">
        <f t="shared" si="1"/>
        <v>0</v>
      </c>
      <c r="Z3" s="26"/>
      <c r="AA3" s="21" t="s">
        <v>1</v>
      </c>
      <c r="AB3" s="99">
        <f aca="true" t="shared" si="2" ref="AB3:AH3">B3</f>
        <v>0</v>
      </c>
      <c r="AC3" s="99">
        <f t="shared" si="2"/>
        <v>0</v>
      </c>
      <c r="AD3" s="99">
        <f t="shared" si="2"/>
        <v>0</v>
      </c>
      <c r="AE3" s="99">
        <f t="shared" si="2"/>
        <v>0</v>
      </c>
      <c r="AF3" s="99">
        <f t="shared" si="2"/>
        <v>0</v>
      </c>
      <c r="AG3" s="99">
        <f t="shared" si="2"/>
        <v>0</v>
      </c>
      <c r="AH3" s="99">
        <f t="shared" si="2"/>
        <v>0</v>
      </c>
      <c r="AI3" s="26"/>
      <c r="AJ3" s="27" t="s">
        <v>1</v>
      </c>
      <c r="AK3" s="99">
        <f aca="true" t="shared" si="3" ref="AK3:AQ3">B3</f>
        <v>0</v>
      </c>
      <c r="AL3" s="99">
        <f t="shared" si="3"/>
        <v>0</v>
      </c>
      <c r="AM3" s="99">
        <f t="shared" si="3"/>
        <v>0</v>
      </c>
      <c r="AN3" s="99">
        <f t="shared" si="3"/>
        <v>0</v>
      </c>
      <c r="AO3" s="99">
        <f t="shared" si="3"/>
        <v>0</v>
      </c>
      <c r="AP3" s="99">
        <f t="shared" si="3"/>
        <v>0</v>
      </c>
      <c r="AQ3" s="99">
        <f t="shared" si="3"/>
        <v>0</v>
      </c>
      <c r="AR3" s="26"/>
      <c r="AS3" s="21" t="s">
        <v>3</v>
      </c>
      <c r="AT3" s="103" t="s">
        <v>11</v>
      </c>
      <c r="AU3" s="108"/>
      <c r="AV3" s="106"/>
      <c r="AW3" s="106"/>
      <c r="AX3" s="107"/>
    </row>
    <row r="4" spans="1:50" ht="27.75" customHeight="1">
      <c r="A4" s="100"/>
      <c r="B4" s="114"/>
      <c r="C4" s="114"/>
      <c r="D4" s="114"/>
      <c r="E4" s="114"/>
      <c r="F4" s="114"/>
      <c r="G4" s="114"/>
      <c r="H4" s="114"/>
      <c r="I4" s="28" t="s">
        <v>2</v>
      </c>
      <c r="J4" s="100"/>
      <c r="K4" s="100"/>
      <c r="L4" s="100"/>
      <c r="M4" s="100"/>
      <c r="N4" s="100"/>
      <c r="O4" s="100"/>
      <c r="P4" s="100"/>
      <c r="Q4" s="28" t="s">
        <v>2</v>
      </c>
      <c r="R4" s="29" t="s">
        <v>2</v>
      </c>
      <c r="S4" s="100"/>
      <c r="T4" s="100"/>
      <c r="U4" s="100"/>
      <c r="V4" s="100"/>
      <c r="W4" s="100"/>
      <c r="X4" s="100"/>
      <c r="Y4" s="100"/>
      <c r="Z4" s="28" t="s">
        <v>2</v>
      </c>
      <c r="AA4" s="29" t="s">
        <v>2</v>
      </c>
      <c r="AB4" s="100"/>
      <c r="AC4" s="100"/>
      <c r="AD4" s="100"/>
      <c r="AE4" s="100"/>
      <c r="AF4" s="100"/>
      <c r="AG4" s="100"/>
      <c r="AH4" s="100"/>
      <c r="AI4" s="28" t="s">
        <v>2</v>
      </c>
      <c r="AJ4" s="29" t="s">
        <v>2</v>
      </c>
      <c r="AK4" s="100"/>
      <c r="AL4" s="100"/>
      <c r="AM4" s="100"/>
      <c r="AN4" s="100"/>
      <c r="AO4" s="100"/>
      <c r="AP4" s="100"/>
      <c r="AQ4" s="100"/>
      <c r="AR4" s="28" t="s">
        <v>2</v>
      </c>
      <c r="AS4" s="29" t="s">
        <v>2</v>
      </c>
      <c r="AT4" s="100"/>
      <c r="AU4" s="109"/>
      <c r="AV4" s="110"/>
      <c r="AW4" s="110"/>
      <c r="AX4" s="111"/>
    </row>
    <row r="5" spans="1:50" ht="12.75" customHeight="1">
      <c r="A5" s="59"/>
      <c r="B5" s="1"/>
      <c r="C5" s="1"/>
      <c r="D5" s="1"/>
      <c r="E5" s="1"/>
      <c r="F5" s="1"/>
      <c r="G5" s="1"/>
      <c r="H5" s="1"/>
      <c r="I5" s="31">
        <f>((SUM(B5:H5)-(MIN(B5:H5)+MAX(B5:H5)))*2.5)</f>
        <v>0</v>
      </c>
      <c r="J5" s="1"/>
      <c r="K5" s="1"/>
      <c r="L5" s="1"/>
      <c r="M5" s="1"/>
      <c r="N5" s="1"/>
      <c r="O5" s="1"/>
      <c r="P5" s="1"/>
      <c r="Q5" s="31">
        <f>((SUM(J5:P5)-(MIN(J5:P5)+MAX(J5:P5)))*1)</f>
        <v>0</v>
      </c>
      <c r="R5" s="32">
        <f>I5+Q5</f>
        <v>0</v>
      </c>
      <c r="S5" s="1"/>
      <c r="T5" s="1"/>
      <c r="U5" s="1"/>
      <c r="V5" s="1"/>
      <c r="W5" s="1"/>
      <c r="X5" s="1"/>
      <c r="Y5" s="1"/>
      <c r="Z5" s="31">
        <f>((SUM(S5:Y5)-(MIN(S5:Y5)+MAX(S5:Y5)))*3)</f>
        <v>0</v>
      </c>
      <c r="AA5" s="32">
        <f>I5+Q5+Z5</f>
        <v>0</v>
      </c>
      <c r="AB5" s="1"/>
      <c r="AC5" s="1"/>
      <c r="AD5" s="1"/>
      <c r="AE5" s="1"/>
      <c r="AF5" s="1"/>
      <c r="AG5" s="1"/>
      <c r="AH5" s="1"/>
      <c r="AI5" s="31">
        <f>((SUM(AB5:AH5)-(MIN(AB5:AH5)+MAX(AB5:AH5)))*1.5)</f>
        <v>0</v>
      </c>
      <c r="AJ5" s="32">
        <f>I5+Q5+Z5+AI5</f>
        <v>0</v>
      </c>
      <c r="AK5" s="1"/>
      <c r="AL5" s="1"/>
      <c r="AM5" s="1"/>
      <c r="AN5" s="1"/>
      <c r="AO5" s="1"/>
      <c r="AP5" s="1"/>
      <c r="AQ5" s="1"/>
      <c r="AR5" s="31">
        <f>((SUM(AK5:AQ5)-(MIN(AK5:AQ5)+MAX(AK5:AQ5)))*2)</f>
        <v>0</v>
      </c>
      <c r="AS5" s="33">
        <f aca="true" t="shared" si="4" ref="AS5:AS34">I5+Q5+Z5+AI5+AR5</f>
        <v>0</v>
      </c>
      <c r="AT5" s="34">
        <f>A5</f>
        <v>0</v>
      </c>
      <c r="AU5" s="79">
        <f>LARGE(AS$5:AS$34,1)</f>
        <v>0</v>
      </c>
      <c r="AV5" s="89">
        <f aca="true" t="shared" si="5" ref="AV5:AV34">VLOOKUP(AU5,AS$5:AT$34,2,FALSE)</f>
        <v>0</v>
      </c>
      <c r="AW5" s="80" t="s">
        <v>29</v>
      </c>
      <c r="AX5" s="58" t="s">
        <v>27</v>
      </c>
    </row>
    <row r="6" spans="1:50" ht="12.75" customHeight="1">
      <c r="A6" s="59"/>
      <c r="B6" s="1"/>
      <c r="C6" s="1"/>
      <c r="D6" s="1"/>
      <c r="E6" s="1"/>
      <c r="F6" s="1"/>
      <c r="G6" s="1"/>
      <c r="H6" s="1"/>
      <c r="I6" s="31">
        <f aca="true" t="shared" si="6" ref="I6:I34">((SUM(B6:H6)-(MIN(B6:H6)+MAX(B6:H6)))*2.5)</f>
        <v>0</v>
      </c>
      <c r="J6" s="1"/>
      <c r="K6" s="1"/>
      <c r="L6" s="1"/>
      <c r="M6" s="1"/>
      <c r="N6" s="1"/>
      <c r="O6" s="1"/>
      <c r="P6" s="1"/>
      <c r="Q6" s="31">
        <f aca="true" t="shared" si="7" ref="Q6:Q34">((SUM(J6:P6)-(MIN(J6:P6)+MAX(J6:P6)))*1)</f>
        <v>0</v>
      </c>
      <c r="R6" s="32">
        <f>I6+Q6</f>
        <v>0</v>
      </c>
      <c r="S6" s="1"/>
      <c r="T6" s="1"/>
      <c r="U6" s="1"/>
      <c r="V6" s="1"/>
      <c r="W6" s="1"/>
      <c r="X6" s="1"/>
      <c r="Y6" s="1"/>
      <c r="Z6" s="31">
        <f aca="true" t="shared" si="8" ref="Z6:Z34">((SUM(S6:Y6)-(MIN(S6:Y6)+MAX(S6:Y6)))*3)</f>
        <v>0</v>
      </c>
      <c r="AA6" s="32">
        <f>I6+Q6+Z6</f>
        <v>0</v>
      </c>
      <c r="AB6" s="1"/>
      <c r="AC6" s="1"/>
      <c r="AD6" s="1"/>
      <c r="AE6" s="1"/>
      <c r="AF6" s="1"/>
      <c r="AG6" s="1"/>
      <c r="AH6" s="1"/>
      <c r="AI6" s="31">
        <f aca="true" t="shared" si="9" ref="AI6:AI34">((SUM(AB6:AH6)-(MIN(AB6:AH6)+MAX(AB6:AH6)))*1.5)</f>
        <v>0</v>
      </c>
      <c r="AJ6" s="32">
        <f aca="true" t="shared" si="10" ref="AJ6:AJ34">I6+Q6+Z6+AI6</f>
        <v>0</v>
      </c>
      <c r="AK6" s="1"/>
      <c r="AL6" s="1"/>
      <c r="AM6" s="1"/>
      <c r="AN6" s="1"/>
      <c r="AO6" s="1"/>
      <c r="AP6" s="1"/>
      <c r="AQ6" s="1"/>
      <c r="AR6" s="31">
        <f aca="true" t="shared" si="11" ref="AR6:AR34">((SUM(AK6:AQ6)-(MIN(AK6:AQ6)+MAX(AK6:AQ6)))*2)</f>
        <v>0</v>
      </c>
      <c r="AS6" s="33">
        <f t="shared" si="4"/>
        <v>0</v>
      </c>
      <c r="AT6" s="34">
        <f>A6</f>
        <v>0</v>
      </c>
      <c r="AU6" s="81">
        <f>LARGE(AS$5:AS$34,2)</f>
        <v>0</v>
      </c>
      <c r="AV6" s="90">
        <f t="shared" si="5"/>
        <v>0</v>
      </c>
      <c r="AW6" s="82" t="s">
        <v>30</v>
      </c>
      <c r="AX6" s="57" t="s">
        <v>4</v>
      </c>
    </row>
    <row r="7" spans="1:50" ht="12.75" customHeight="1">
      <c r="A7" s="59"/>
      <c r="B7" s="1"/>
      <c r="C7" s="1"/>
      <c r="D7" s="1"/>
      <c r="E7" s="1"/>
      <c r="F7" s="1"/>
      <c r="G7" s="1"/>
      <c r="H7" s="1"/>
      <c r="I7" s="31">
        <f t="shared" si="6"/>
        <v>0</v>
      </c>
      <c r="J7" s="1"/>
      <c r="K7" s="1"/>
      <c r="L7" s="1"/>
      <c r="M7" s="1"/>
      <c r="N7" s="1"/>
      <c r="O7" s="1"/>
      <c r="P7" s="1"/>
      <c r="Q7" s="31">
        <f t="shared" si="7"/>
        <v>0</v>
      </c>
      <c r="R7" s="32">
        <f aca="true" t="shared" si="12" ref="R7:R34">I7+Q7</f>
        <v>0</v>
      </c>
      <c r="S7" s="1"/>
      <c r="T7" s="1"/>
      <c r="U7" s="1"/>
      <c r="V7" s="1"/>
      <c r="W7" s="1"/>
      <c r="X7" s="1"/>
      <c r="Y7" s="1"/>
      <c r="Z7" s="31">
        <f t="shared" si="8"/>
        <v>0</v>
      </c>
      <c r="AA7" s="32">
        <f aca="true" t="shared" si="13" ref="AA7:AA34">I7+Q7+Z7</f>
        <v>0</v>
      </c>
      <c r="AB7" s="1"/>
      <c r="AC7" s="1"/>
      <c r="AD7" s="1"/>
      <c r="AE7" s="1"/>
      <c r="AF7" s="1"/>
      <c r="AG7" s="1"/>
      <c r="AH7" s="1"/>
      <c r="AI7" s="31">
        <f t="shared" si="9"/>
        <v>0</v>
      </c>
      <c r="AJ7" s="32">
        <f t="shared" si="10"/>
        <v>0</v>
      </c>
      <c r="AK7" s="1"/>
      <c r="AL7" s="1"/>
      <c r="AM7" s="1"/>
      <c r="AN7" s="1"/>
      <c r="AO7" s="1"/>
      <c r="AP7" s="1"/>
      <c r="AQ7" s="1"/>
      <c r="AR7" s="31">
        <f t="shared" si="11"/>
        <v>0</v>
      </c>
      <c r="AS7" s="33">
        <f t="shared" si="4"/>
        <v>0</v>
      </c>
      <c r="AT7" s="34">
        <f>A7</f>
        <v>0</v>
      </c>
      <c r="AU7" s="81">
        <f>LARGE(AS$5:AS$34,3)</f>
        <v>0</v>
      </c>
      <c r="AV7" s="90">
        <f t="shared" si="5"/>
        <v>0</v>
      </c>
      <c r="AW7" s="83" t="s">
        <v>31</v>
      </c>
      <c r="AX7" s="56" t="s">
        <v>5</v>
      </c>
    </row>
    <row r="8" spans="1:50" ht="12.75" customHeight="1">
      <c r="A8" s="59"/>
      <c r="B8" s="1"/>
      <c r="C8" s="1"/>
      <c r="D8" s="1"/>
      <c r="E8" s="1"/>
      <c r="F8" s="1"/>
      <c r="G8" s="1"/>
      <c r="H8" s="1"/>
      <c r="I8" s="31">
        <f t="shared" si="6"/>
        <v>0</v>
      </c>
      <c r="J8" s="1"/>
      <c r="K8" s="1"/>
      <c r="L8" s="1"/>
      <c r="M8" s="1"/>
      <c r="N8" s="1"/>
      <c r="O8" s="1"/>
      <c r="P8" s="1"/>
      <c r="Q8" s="31">
        <f t="shared" si="7"/>
        <v>0</v>
      </c>
      <c r="R8" s="32">
        <f t="shared" si="12"/>
        <v>0</v>
      </c>
      <c r="S8" s="1"/>
      <c r="T8" s="1"/>
      <c r="U8" s="1"/>
      <c r="V8" s="1"/>
      <c r="W8" s="1"/>
      <c r="X8" s="1"/>
      <c r="Y8" s="1"/>
      <c r="Z8" s="31">
        <f t="shared" si="8"/>
        <v>0</v>
      </c>
      <c r="AA8" s="32">
        <f t="shared" si="13"/>
        <v>0</v>
      </c>
      <c r="AB8" s="1"/>
      <c r="AC8" s="1"/>
      <c r="AD8" s="1"/>
      <c r="AE8" s="1"/>
      <c r="AF8" s="1"/>
      <c r="AG8" s="1"/>
      <c r="AH8" s="1"/>
      <c r="AI8" s="31">
        <f t="shared" si="9"/>
        <v>0</v>
      </c>
      <c r="AJ8" s="32">
        <f t="shared" si="10"/>
        <v>0</v>
      </c>
      <c r="AK8" s="1"/>
      <c r="AL8" s="1"/>
      <c r="AM8" s="1"/>
      <c r="AN8" s="1"/>
      <c r="AO8" s="1"/>
      <c r="AP8" s="1"/>
      <c r="AQ8" s="1"/>
      <c r="AR8" s="31">
        <f t="shared" si="11"/>
        <v>0</v>
      </c>
      <c r="AS8" s="33">
        <f t="shared" si="4"/>
        <v>0</v>
      </c>
      <c r="AT8" s="34">
        <f>A8</f>
        <v>0</v>
      </c>
      <c r="AU8" s="81">
        <f>LARGE(AS$5:AS$34,4)</f>
        <v>0</v>
      </c>
      <c r="AV8" s="90">
        <f t="shared" si="5"/>
        <v>0</v>
      </c>
      <c r="AW8" s="83" t="s">
        <v>32</v>
      </c>
      <c r="AX8" s="56" t="s">
        <v>6</v>
      </c>
    </row>
    <row r="9" spans="1:50" ht="12.75" customHeight="1">
      <c r="A9" s="59"/>
      <c r="B9" s="1"/>
      <c r="C9" s="1"/>
      <c r="D9" s="1"/>
      <c r="E9" s="1"/>
      <c r="F9" s="1"/>
      <c r="G9" s="1"/>
      <c r="H9" s="1"/>
      <c r="I9" s="31">
        <f t="shared" si="6"/>
        <v>0</v>
      </c>
      <c r="J9" s="1"/>
      <c r="K9" s="1"/>
      <c r="L9" s="1"/>
      <c r="M9" s="1"/>
      <c r="N9" s="1"/>
      <c r="O9" s="1"/>
      <c r="P9" s="1"/>
      <c r="Q9" s="31">
        <f t="shared" si="7"/>
        <v>0</v>
      </c>
      <c r="R9" s="32">
        <f t="shared" si="12"/>
        <v>0</v>
      </c>
      <c r="S9" s="1"/>
      <c r="T9" s="1"/>
      <c r="U9" s="1"/>
      <c r="V9" s="1"/>
      <c r="W9" s="1"/>
      <c r="X9" s="1"/>
      <c r="Y9" s="1"/>
      <c r="Z9" s="31">
        <f t="shared" si="8"/>
        <v>0</v>
      </c>
      <c r="AA9" s="32">
        <f t="shared" si="13"/>
        <v>0</v>
      </c>
      <c r="AB9" s="1"/>
      <c r="AC9" s="1"/>
      <c r="AD9" s="1"/>
      <c r="AE9" s="1"/>
      <c r="AF9" s="1"/>
      <c r="AG9" s="1"/>
      <c r="AH9" s="1"/>
      <c r="AI9" s="31">
        <f t="shared" si="9"/>
        <v>0</v>
      </c>
      <c r="AJ9" s="32">
        <f t="shared" si="10"/>
        <v>0</v>
      </c>
      <c r="AK9" s="1"/>
      <c r="AL9" s="1"/>
      <c r="AM9" s="1"/>
      <c r="AN9" s="1"/>
      <c r="AO9" s="1"/>
      <c r="AP9" s="1"/>
      <c r="AQ9" s="1"/>
      <c r="AR9" s="31">
        <f t="shared" si="11"/>
        <v>0</v>
      </c>
      <c r="AS9" s="33">
        <f t="shared" si="4"/>
        <v>0</v>
      </c>
      <c r="AT9" s="34">
        <f>A9</f>
        <v>0</v>
      </c>
      <c r="AU9" s="81">
        <f>LARGE(AS$5:AS$34,5)</f>
        <v>0</v>
      </c>
      <c r="AV9" s="90">
        <f t="shared" si="5"/>
        <v>0</v>
      </c>
      <c r="AW9" s="83" t="s">
        <v>33</v>
      </c>
      <c r="AX9" s="56" t="s">
        <v>7</v>
      </c>
    </row>
    <row r="10" spans="1:50" ht="12.75" customHeight="1">
      <c r="A10" s="59"/>
      <c r="B10" s="1"/>
      <c r="C10" s="1"/>
      <c r="D10" s="1"/>
      <c r="E10" s="1"/>
      <c r="F10" s="1"/>
      <c r="G10" s="1"/>
      <c r="H10" s="1"/>
      <c r="I10" s="31">
        <f t="shared" si="6"/>
        <v>0</v>
      </c>
      <c r="J10" s="1"/>
      <c r="K10" s="1"/>
      <c r="L10" s="1"/>
      <c r="M10" s="1"/>
      <c r="N10" s="1"/>
      <c r="O10" s="1"/>
      <c r="P10" s="1"/>
      <c r="Q10" s="31">
        <f t="shared" si="7"/>
        <v>0</v>
      </c>
      <c r="R10" s="32">
        <f t="shared" si="12"/>
        <v>0</v>
      </c>
      <c r="S10" s="1"/>
      <c r="T10" s="1"/>
      <c r="U10" s="1"/>
      <c r="V10" s="1"/>
      <c r="W10" s="1"/>
      <c r="X10" s="1"/>
      <c r="Y10" s="1"/>
      <c r="Z10" s="31">
        <f t="shared" si="8"/>
        <v>0</v>
      </c>
      <c r="AA10" s="32">
        <f t="shared" si="13"/>
        <v>0</v>
      </c>
      <c r="AB10" s="1"/>
      <c r="AC10" s="1"/>
      <c r="AD10" s="1"/>
      <c r="AE10" s="1"/>
      <c r="AF10" s="1"/>
      <c r="AG10" s="1"/>
      <c r="AH10" s="1"/>
      <c r="AI10" s="31">
        <f t="shared" si="9"/>
        <v>0</v>
      </c>
      <c r="AJ10" s="32">
        <f t="shared" si="10"/>
        <v>0</v>
      </c>
      <c r="AK10" s="1"/>
      <c r="AL10" s="1"/>
      <c r="AM10" s="1"/>
      <c r="AN10" s="1"/>
      <c r="AO10" s="1"/>
      <c r="AP10" s="1"/>
      <c r="AQ10" s="1"/>
      <c r="AR10" s="31">
        <f t="shared" si="11"/>
        <v>0</v>
      </c>
      <c r="AS10" s="33">
        <f t="shared" si="4"/>
        <v>0</v>
      </c>
      <c r="AT10" s="34">
        <f aca="true" t="shared" si="14" ref="AT10:AT34">A10</f>
        <v>0</v>
      </c>
      <c r="AU10" s="84">
        <f>LARGE(AS$5:AS$34,6)</f>
        <v>0</v>
      </c>
      <c r="AV10" s="91">
        <f t="shared" si="5"/>
        <v>0</v>
      </c>
      <c r="AW10" s="84">
        <v>6</v>
      </c>
      <c r="AX10" s="101" t="s">
        <v>25</v>
      </c>
    </row>
    <row r="11" spans="1:50" ht="12.75" customHeight="1">
      <c r="A11" s="59"/>
      <c r="B11" s="1"/>
      <c r="C11" s="1"/>
      <c r="D11" s="1"/>
      <c r="E11" s="1"/>
      <c r="F11" s="1"/>
      <c r="G11" s="1"/>
      <c r="H11" s="1"/>
      <c r="I11" s="31">
        <f t="shared" si="6"/>
        <v>0</v>
      </c>
      <c r="J11" s="1"/>
      <c r="K11" s="1"/>
      <c r="L11" s="1"/>
      <c r="M11" s="1"/>
      <c r="N11" s="1"/>
      <c r="O11" s="1"/>
      <c r="P11" s="1"/>
      <c r="Q11" s="31">
        <f t="shared" si="7"/>
        <v>0</v>
      </c>
      <c r="R11" s="32">
        <f t="shared" si="12"/>
        <v>0</v>
      </c>
      <c r="S11" s="1"/>
      <c r="T11" s="1"/>
      <c r="U11" s="1"/>
      <c r="V11" s="1"/>
      <c r="W11" s="1"/>
      <c r="X11" s="1"/>
      <c r="Y11" s="1"/>
      <c r="Z11" s="31">
        <f t="shared" si="8"/>
        <v>0</v>
      </c>
      <c r="AA11" s="32">
        <f t="shared" si="13"/>
        <v>0</v>
      </c>
      <c r="AB11" s="1"/>
      <c r="AC11" s="1"/>
      <c r="AD11" s="1"/>
      <c r="AE11" s="1"/>
      <c r="AF11" s="1"/>
      <c r="AG11" s="1"/>
      <c r="AH11" s="1"/>
      <c r="AI11" s="31">
        <f t="shared" si="9"/>
        <v>0</v>
      </c>
      <c r="AJ11" s="32">
        <f t="shared" si="10"/>
        <v>0</v>
      </c>
      <c r="AK11" s="1"/>
      <c r="AL11" s="1"/>
      <c r="AM11" s="1"/>
      <c r="AN11" s="1"/>
      <c r="AO11" s="1"/>
      <c r="AP11" s="1"/>
      <c r="AQ11" s="1"/>
      <c r="AR11" s="31">
        <f t="shared" si="11"/>
        <v>0</v>
      </c>
      <c r="AS11" s="33">
        <f t="shared" si="4"/>
        <v>0</v>
      </c>
      <c r="AT11" s="34">
        <f t="shared" si="14"/>
        <v>0</v>
      </c>
      <c r="AU11" s="84">
        <f>LARGE(AS$5:AS$34,7)</f>
        <v>0</v>
      </c>
      <c r="AV11" s="91">
        <f t="shared" si="5"/>
        <v>0</v>
      </c>
      <c r="AW11" s="84">
        <v>7</v>
      </c>
      <c r="AX11" s="102"/>
    </row>
    <row r="12" spans="1:50" ht="12.75" customHeight="1">
      <c r="A12" s="59"/>
      <c r="B12" s="1"/>
      <c r="C12" s="1"/>
      <c r="D12" s="1"/>
      <c r="E12" s="1"/>
      <c r="F12" s="1"/>
      <c r="G12" s="1"/>
      <c r="H12" s="1"/>
      <c r="I12" s="31">
        <f t="shared" si="6"/>
        <v>0</v>
      </c>
      <c r="J12" s="1"/>
      <c r="K12" s="1"/>
      <c r="L12" s="1"/>
      <c r="M12" s="1"/>
      <c r="N12" s="1"/>
      <c r="O12" s="1"/>
      <c r="P12" s="1"/>
      <c r="Q12" s="31">
        <f t="shared" si="7"/>
        <v>0</v>
      </c>
      <c r="R12" s="32">
        <f t="shared" si="12"/>
        <v>0</v>
      </c>
      <c r="S12" s="1"/>
      <c r="T12" s="1"/>
      <c r="U12" s="1"/>
      <c r="V12" s="1"/>
      <c r="W12" s="1"/>
      <c r="X12" s="1"/>
      <c r="Y12" s="1"/>
      <c r="Z12" s="31">
        <f t="shared" si="8"/>
        <v>0</v>
      </c>
      <c r="AA12" s="32">
        <f t="shared" si="13"/>
        <v>0</v>
      </c>
      <c r="AB12" s="1"/>
      <c r="AC12" s="1"/>
      <c r="AD12" s="1"/>
      <c r="AE12" s="1"/>
      <c r="AF12" s="1"/>
      <c r="AG12" s="1"/>
      <c r="AH12" s="1"/>
      <c r="AI12" s="31">
        <f t="shared" si="9"/>
        <v>0</v>
      </c>
      <c r="AJ12" s="32">
        <f t="shared" si="10"/>
        <v>0</v>
      </c>
      <c r="AK12" s="1"/>
      <c r="AL12" s="1"/>
      <c r="AM12" s="1"/>
      <c r="AN12" s="1"/>
      <c r="AO12" s="1"/>
      <c r="AP12" s="1"/>
      <c r="AQ12" s="1"/>
      <c r="AR12" s="31">
        <f t="shared" si="11"/>
        <v>0</v>
      </c>
      <c r="AS12" s="33">
        <f t="shared" si="4"/>
        <v>0</v>
      </c>
      <c r="AT12" s="34">
        <f t="shared" si="14"/>
        <v>0</v>
      </c>
      <c r="AU12" s="84">
        <f>LARGE(AS$5:AS$34,8)</f>
        <v>0</v>
      </c>
      <c r="AV12" s="91">
        <f t="shared" si="5"/>
        <v>0</v>
      </c>
      <c r="AW12" s="84">
        <v>8</v>
      </c>
      <c r="AX12" s="102"/>
    </row>
    <row r="13" spans="1:50" ht="12.75" customHeight="1">
      <c r="A13" s="59"/>
      <c r="B13" s="1"/>
      <c r="C13" s="1"/>
      <c r="D13" s="1"/>
      <c r="E13" s="1"/>
      <c r="F13" s="1"/>
      <c r="G13" s="1"/>
      <c r="H13" s="1"/>
      <c r="I13" s="31">
        <f t="shared" si="6"/>
        <v>0</v>
      </c>
      <c r="J13" s="1"/>
      <c r="K13" s="1"/>
      <c r="L13" s="1"/>
      <c r="M13" s="1"/>
      <c r="N13" s="1"/>
      <c r="O13" s="1"/>
      <c r="P13" s="1"/>
      <c r="Q13" s="31">
        <f t="shared" si="7"/>
        <v>0</v>
      </c>
      <c r="R13" s="32">
        <f t="shared" si="12"/>
        <v>0</v>
      </c>
      <c r="S13" s="1"/>
      <c r="T13" s="1"/>
      <c r="U13" s="1"/>
      <c r="V13" s="1"/>
      <c r="W13" s="1"/>
      <c r="X13" s="1"/>
      <c r="Y13" s="1"/>
      <c r="Z13" s="31">
        <f t="shared" si="8"/>
        <v>0</v>
      </c>
      <c r="AA13" s="32">
        <f t="shared" si="13"/>
        <v>0</v>
      </c>
      <c r="AB13" s="1"/>
      <c r="AC13" s="1"/>
      <c r="AD13" s="1"/>
      <c r="AE13" s="1"/>
      <c r="AF13" s="1"/>
      <c r="AG13" s="1"/>
      <c r="AH13" s="1"/>
      <c r="AI13" s="31">
        <f t="shared" si="9"/>
        <v>0</v>
      </c>
      <c r="AJ13" s="32">
        <f t="shared" si="10"/>
        <v>0</v>
      </c>
      <c r="AK13" s="1"/>
      <c r="AL13" s="1"/>
      <c r="AM13" s="1"/>
      <c r="AN13" s="1"/>
      <c r="AO13" s="1"/>
      <c r="AP13" s="1"/>
      <c r="AQ13" s="1"/>
      <c r="AR13" s="31">
        <f t="shared" si="11"/>
        <v>0</v>
      </c>
      <c r="AS13" s="33">
        <f t="shared" si="4"/>
        <v>0</v>
      </c>
      <c r="AT13" s="34">
        <f t="shared" si="14"/>
        <v>0</v>
      </c>
      <c r="AU13" s="84">
        <f>LARGE(AS$5:AS$34,9)</f>
        <v>0</v>
      </c>
      <c r="AV13" s="91">
        <f t="shared" si="5"/>
        <v>0</v>
      </c>
      <c r="AW13" s="84">
        <v>9</v>
      </c>
      <c r="AX13" s="102"/>
    </row>
    <row r="14" spans="1:50" ht="12.75" customHeight="1">
      <c r="A14" s="59"/>
      <c r="B14" s="1"/>
      <c r="C14" s="1"/>
      <c r="D14" s="1"/>
      <c r="E14" s="1"/>
      <c r="F14" s="1"/>
      <c r="G14" s="1"/>
      <c r="H14" s="1"/>
      <c r="I14" s="31">
        <f t="shared" si="6"/>
        <v>0</v>
      </c>
      <c r="J14" s="1"/>
      <c r="K14" s="1"/>
      <c r="L14" s="1"/>
      <c r="M14" s="1"/>
      <c r="N14" s="1"/>
      <c r="O14" s="1"/>
      <c r="P14" s="1"/>
      <c r="Q14" s="31">
        <f t="shared" si="7"/>
        <v>0</v>
      </c>
      <c r="R14" s="32">
        <f t="shared" si="12"/>
        <v>0</v>
      </c>
      <c r="S14" s="1"/>
      <c r="T14" s="1"/>
      <c r="U14" s="1"/>
      <c r="V14" s="1"/>
      <c r="W14" s="1"/>
      <c r="X14" s="1"/>
      <c r="Y14" s="1"/>
      <c r="Z14" s="31">
        <f t="shared" si="8"/>
        <v>0</v>
      </c>
      <c r="AA14" s="32">
        <f t="shared" si="13"/>
        <v>0</v>
      </c>
      <c r="AB14" s="1"/>
      <c r="AC14" s="1"/>
      <c r="AD14" s="1"/>
      <c r="AE14" s="1"/>
      <c r="AF14" s="1"/>
      <c r="AG14" s="1"/>
      <c r="AH14" s="1"/>
      <c r="AI14" s="31">
        <f t="shared" si="9"/>
        <v>0</v>
      </c>
      <c r="AJ14" s="32">
        <f t="shared" si="10"/>
        <v>0</v>
      </c>
      <c r="AK14" s="1"/>
      <c r="AL14" s="1"/>
      <c r="AM14" s="1"/>
      <c r="AN14" s="1"/>
      <c r="AO14" s="1"/>
      <c r="AP14" s="1"/>
      <c r="AQ14" s="1"/>
      <c r="AR14" s="31">
        <f t="shared" si="11"/>
        <v>0</v>
      </c>
      <c r="AS14" s="33">
        <f t="shared" si="4"/>
        <v>0</v>
      </c>
      <c r="AT14" s="34">
        <f t="shared" si="14"/>
        <v>0</v>
      </c>
      <c r="AU14" s="84">
        <f>LARGE(AS$5:AS$34,10)</f>
        <v>0</v>
      </c>
      <c r="AV14" s="91">
        <f t="shared" si="5"/>
        <v>0</v>
      </c>
      <c r="AW14" s="84">
        <v>10</v>
      </c>
      <c r="AX14" s="102"/>
    </row>
    <row r="15" spans="1:50" ht="12.75" customHeight="1">
      <c r="A15" s="59"/>
      <c r="B15" s="1"/>
      <c r="C15" s="1"/>
      <c r="D15" s="1"/>
      <c r="E15" s="1"/>
      <c r="F15" s="1"/>
      <c r="G15" s="1"/>
      <c r="H15" s="1"/>
      <c r="I15" s="31">
        <f t="shared" si="6"/>
        <v>0</v>
      </c>
      <c r="J15" s="1"/>
      <c r="K15" s="1"/>
      <c r="L15" s="1"/>
      <c r="M15" s="1"/>
      <c r="N15" s="1"/>
      <c r="O15" s="1"/>
      <c r="P15" s="1"/>
      <c r="Q15" s="31">
        <f t="shared" si="7"/>
        <v>0</v>
      </c>
      <c r="R15" s="32">
        <f t="shared" si="12"/>
        <v>0</v>
      </c>
      <c r="S15" s="1"/>
      <c r="T15" s="1"/>
      <c r="U15" s="1"/>
      <c r="V15" s="1"/>
      <c r="W15" s="1"/>
      <c r="X15" s="1"/>
      <c r="Y15" s="1"/>
      <c r="Z15" s="31">
        <f t="shared" si="8"/>
        <v>0</v>
      </c>
      <c r="AA15" s="32">
        <f t="shared" si="13"/>
        <v>0</v>
      </c>
      <c r="AB15" s="1"/>
      <c r="AC15" s="1"/>
      <c r="AD15" s="1"/>
      <c r="AE15" s="1"/>
      <c r="AF15" s="1"/>
      <c r="AG15" s="1"/>
      <c r="AH15" s="1"/>
      <c r="AI15" s="31">
        <f t="shared" si="9"/>
        <v>0</v>
      </c>
      <c r="AJ15" s="32">
        <f t="shared" si="10"/>
        <v>0</v>
      </c>
      <c r="AK15" s="1"/>
      <c r="AL15" s="1"/>
      <c r="AM15" s="1"/>
      <c r="AN15" s="1"/>
      <c r="AO15" s="1"/>
      <c r="AP15" s="1"/>
      <c r="AQ15" s="1"/>
      <c r="AR15" s="31">
        <f t="shared" si="11"/>
        <v>0</v>
      </c>
      <c r="AS15" s="33">
        <f t="shared" si="4"/>
        <v>0</v>
      </c>
      <c r="AT15" s="34">
        <f t="shared" si="14"/>
        <v>0</v>
      </c>
      <c r="AU15" s="84">
        <f>LARGE(AS$5:AS$34,11)</f>
        <v>0</v>
      </c>
      <c r="AV15" s="91">
        <f t="shared" si="5"/>
        <v>0</v>
      </c>
      <c r="AW15" s="84">
        <v>11</v>
      </c>
      <c r="AX15" s="102"/>
    </row>
    <row r="16" spans="1:50" ht="12.75" customHeight="1">
      <c r="A16" s="59"/>
      <c r="B16" s="1"/>
      <c r="C16" s="1"/>
      <c r="D16" s="1"/>
      <c r="E16" s="1"/>
      <c r="F16" s="1"/>
      <c r="G16" s="1"/>
      <c r="H16" s="1"/>
      <c r="I16" s="31">
        <f aca="true" t="shared" si="15" ref="I16:I21">((SUM(B16:H16)-(MIN(B16:H16)+MAX(B16:H16)))*2.5)</f>
        <v>0</v>
      </c>
      <c r="J16" s="1"/>
      <c r="K16" s="1"/>
      <c r="L16" s="1"/>
      <c r="M16" s="1"/>
      <c r="N16" s="1"/>
      <c r="O16" s="1"/>
      <c r="P16" s="1"/>
      <c r="Q16" s="31">
        <f t="shared" si="7"/>
        <v>0</v>
      </c>
      <c r="R16" s="32">
        <f aca="true" t="shared" si="16" ref="R16:R21">I16+Q16</f>
        <v>0</v>
      </c>
      <c r="S16" s="1"/>
      <c r="T16" s="1"/>
      <c r="U16" s="1"/>
      <c r="V16" s="1"/>
      <c r="W16" s="1"/>
      <c r="X16" s="1"/>
      <c r="Y16" s="1"/>
      <c r="Z16" s="31">
        <f t="shared" si="8"/>
        <v>0</v>
      </c>
      <c r="AA16" s="32">
        <f aca="true" t="shared" si="17" ref="AA16:AA21">I16+Q16+Z16</f>
        <v>0</v>
      </c>
      <c r="AB16" s="1"/>
      <c r="AC16" s="1"/>
      <c r="AD16" s="1"/>
      <c r="AE16" s="1"/>
      <c r="AF16" s="1"/>
      <c r="AG16" s="1"/>
      <c r="AH16" s="1"/>
      <c r="AI16" s="31">
        <f t="shared" si="9"/>
        <v>0</v>
      </c>
      <c r="AJ16" s="32">
        <f aca="true" t="shared" si="18" ref="AJ16:AJ21">I16+Q16+Z16+AI16</f>
        <v>0</v>
      </c>
      <c r="AK16" s="1"/>
      <c r="AL16" s="1"/>
      <c r="AM16" s="1"/>
      <c r="AN16" s="1"/>
      <c r="AO16" s="1"/>
      <c r="AP16" s="1"/>
      <c r="AQ16" s="1"/>
      <c r="AR16" s="31">
        <f t="shared" si="11"/>
        <v>0</v>
      </c>
      <c r="AS16" s="33">
        <f aca="true" t="shared" si="19" ref="AS16:AS21">I16+Q16+Z16+AI16+AR16</f>
        <v>0</v>
      </c>
      <c r="AT16" s="34">
        <f aca="true" t="shared" si="20" ref="AT16:AT21">A16</f>
        <v>0</v>
      </c>
      <c r="AU16" s="84">
        <f>LARGE(AS$5:AS$34,12)</f>
        <v>0</v>
      </c>
      <c r="AV16" s="91">
        <f t="shared" si="5"/>
        <v>0</v>
      </c>
      <c r="AW16" s="84">
        <v>12</v>
      </c>
      <c r="AX16" s="102"/>
    </row>
    <row r="17" spans="1:50" ht="12.75" customHeight="1">
      <c r="A17" s="59"/>
      <c r="B17" s="1"/>
      <c r="C17" s="1"/>
      <c r="D17" s="1"/>
      <c r="E17" s="1"/>
      <c r="F17" s="1"/>
      <c r="G17" s="1"/>
      <c r="H17" s="1"/>
      <c r="I17" s="31">
        <f t="shared" si="15"/>
        <v>0</v>
      </c>
      <c r="J17" s="1"/>
      <c r="K17" s="1"/>
      <c r="L17" s="1"/>
      <c r="M17" s="1"/>
      <c r="N17" s="1"/>
      <c r="O17" s="1"/>
      <c r="P17" s="1"/>
      <c r="Q17" s="31">
        <f t="shared" si="7"/>
        <v>0</v>
      </c>
      <c r="R17" s="32">
        <f t="shared" si="16"/>
        <v>0</v>
      </c>
      <c r="S17" s="1"/>
      <c r="T17" s="1"/>
      <c r="U17" s="1"/>
      <c r="V17" s="1"/>
      <c r="W17" s="1"/>
      <c r="X17" s="1"/>
      <c r="Y17" s="1"/>
      <c r="Z17" s="31">
        <f t="shared" si="8"/>
        <v>0</v>
      </c>
      <c r="AA17" s="32">
        <f t="shared" si="17"/>
        <v>0</v>
      </c>
      <c r="AB17" s="1"/>
      <c r="AC17" s="1"/>
      <c r="AD17" s="1"/>
      <c r="AE17" s="1"/>
      <c r="AF17" s="1"/>
      <c r="AG17" s="1"/>
      <c r="AH17" s="1"/>
      <c r="AI17" s="31">
        <f t="shared" si="9"/>
        <v>0</v>
      </c>
      <c r="AJ17" s="32">
        <f t="shared" si="18"/>
        <v>0</v>
      </c>
      <c r="AK17" s="1"/>
      <c r="AL17" s="1"/>
      <c r="AM17" s="1"/>
      <c r="AN17" s="1"/>
      <c r="AO17" s="1"/>
      <c r="AP17" s="1"/>
      <c r="AQ17" s="1"/>
      <c r="AR17" s="31">
        <f t="shared" si="11"/>
        <v>0</v>
      </c>
      <c r="AS17" s="33">
        <f t="shared" si="19"/>
        <v>0</v>
      </c>
      <c r="AT17" s="34">
        <f t="shared" si="20"/>
        <v>0</v>
      </c>
      <c r="AU17" s="84">
        <f>LARGE(AS$5:AS$34,13)</f>
        <v>0</v>
      </c>
      <c r="AV17" s="91">
        <f t="shared" si="5"/>
        <v>0</v>
      </c>
      <c r="AW17" s="84">
        <v>13</v>
      </c>
      <c r="AX17" s="102"/>
    </row>
    <row r="18" spans="1:50" ht="12.75" customHeight="1">
      <c r="A18" s="59"/>
      <c r="B18" s="1"/>
      <c r="C18" s="1"/>
      <c r="D18" s="1"/>
      <c r="E18" s="1"/>
      <c r="F18" s="1"/>
      <c r="G18" s="1"/>
      <c r="H18" s="1"/>
      <c r="I18" s="31">
        <f t="shared" si="15"/>
        <v>0</v>
      </c>
      <c r="J18" s="1"/>
      <c r="K18" s="1"/>
      <c r="L18" s="1"/>
      <c r="M18" s="1"/>
      <c r="N18" s="1"/>
      <c r="O18" s="1"/>
      <c r="P18" s="1"/>
      <c r="Q18" s="31">
        <f t="shared" si="7"/>
        <v>0</v>
      </c>
      <c r="R18" s="32">
        <f t="shared" si="16"/>
        <v>0</v>
      </c>
      <c r="S18" s="1"/>
      <c r="T18" s="1"/>
      <c r="U18" s="1"/>
      <c r="V18" s="1"/>
      <c r="W18" s="1"/>
      <c r="X18" s="1"/>
      <c r="Y18" s="1"/>
      <c r="Z18" s="31">
        <f t="shared" si="8"/>
        <v>0</v>
      </c>
      <c r="AA18" s="32">
        <f t="shared" si="17"/>
        <v>0</v>
      </c>
      <c r="AB18" s="1"/>
      <c r="AC18" s="1"/>
      <c r="AD18" s="1"/>
      <c r="AE18" s="1"/>
      <c r="AF18" s="1"/>
      <c r="AG18" s="1"/>
      <c r="AH18" s="1"/>
      <c r="AI18" s="31">
        <f t="shared" si="9"/>
        <v>0</v>
      </c>
      <c r="AJ18" s="32">
        <f t="shared" si="18"/>
        <v>0</v>
      </c>
      <c r="AK18" s="1"/>
      <c r="AL18" s="1"/>
      <c r="AM18" s="1"/>
      <c r="AN18" s="1"/>
      <c r="AO18" s="1"/>
      <c r="AP18" s="1"/>
      <c r="AQ18" s="1"/>
      <c r="AR18" s="31">
        <f t="shared" si="11"/>
        <v>0</v>
      </c>
      <c r="AS18" s="33">
        <f t="shared" si="19"/>
        <v>0</v>
      </c>
      <c r="AT18" s="34">
        <f t="shared" si="20"/>
        <v>0</v>
      </c>
      <c r="AU18" s="84">
        <f>LARGE(AS$5:AS$34,14)</f>
        <v>0</v>
      </c>
      <c r="AV18" s="91">
        <f t="shared" si="5"/>
        <v>0</v>
      </c>
      <c r="AW18" s="84">
        <v>14</v>
      </c>
      <c r="AX18" s="102"/>
    </row>
    <row r="19" spans="1:50" ht="12.75" customHeight="1">
      <c r="A19" s="59"/>
      <c r="B19" s="1"/>
      <c r="C19" s="1"/>
      <c r="D19" s="1"/>
      <c r="E19" s="1"/>
      <c r="F19" s="1"/>
      <c r="G19" s="1"/>
      <c r="H19" s="1"/>
      <c r="I19" s="31">
        <f t="shared" si="15"/>
        <v>0</v>
      </c>
      <c r="J19" s="1"/>
      <c r="K19" s="1"/>
      <c r="L19" s="1"/>
      <c r="M19" s="1"/>
      <c r="N19" s="1"/>
      <c r="O19" s="1"/>
      <c r="P19" s="1"/>
      <c r="Q19" s="31">
        <f t="shared" si="7"/>
        <v>0</v>
      </c>
      <c r="R19" s="32">
        <f t="shared" si="16"/>
        <v>0</v>
      </c>
      <c r="S19" s="1"/>
      <c r="T19" s="1"/>
      <c r="U19" s="1"/>
      <c r="V19" s="1"/>
      <c r="W19" s="1"/>
      <c r="X19" s="1"/>
      <c r="Y19" s="1"/>
      <c r="Z19" s="31">
        <f t="shared" si="8"/>
        <v>0</v>
      </c>
      <c r="AA19" s="32">
        <f t="shared" si="17"/>
        <v>0</v>
      </c>
      <c r="AB19" s="1"/>
      <c r="AC19" s="1"/>
      <c r="AD19" s="1"/>
      <c r="AE19" s="1"/>
      <c r="AF19" s="1"/>
      <c r="AG19" s="1"/>
      <c r="AH19" s="1"/>
      <c r="AI19" s="31">
        <f t="shared" si="9"/>
        <v>0</v>
      </c>
      <c r="AJ19" s="32">
        <f t="shared" si="18"/>
        <v>0</v>
      </c>
      <c r="AK19" s="1"/>
      <c r="AL19" s="1"/>
      <c r="AM19" s="1"/>
      <c r="AN19" s="1"/>
      <c r="AO19" s="1"/>
      <c r="AP19" s="1"/>
      <c r="AQ19" s="1"/>
      <c r="AR19" s="31">
        <f t="shared" si="11"/>
        <v>0</v>
      </c>
      <c r="AS19" s="33">
        <f t="shared" si="19"/>
        <v>0</v>
      </c>
      <c r="AT19" s="34">
        <f t="shared" si="20"/>
        <v>0</v>
      </c>
      <c r="AU19" s="84">
        <f>LARGE(AS$5:AS$34,15)</f>
        <v>0</v>
      </c>
      <c r="AV19" s="91">
        <f t="shared" si="5"/>
        <v>0</v>
      </c>
      <c r="AW19" s="84">
        <v>15</v>
      </c>
      <c r="AX19" s="102"/>
    </row>
    <row r="20" spans="1:50" ht="12.75" customHeight="1">
      <c r="A20" s="59"/>
      <c r="B20" s="1"/>
      <c r="C20" s="1"/>
      <c r="D20" s="1"/>
      <c r="E20" s="1"/>
      <c r="F20" s="1"/>
      <c r="G20" s="1"/>
      <c r="H20" s="1"/>
      <c r="I20" s="31">
        <f t="shared" si="15"/>
        <v>0</v>
      </c>
      <c r="J20" s="1"/>
      <c r="K20" s="1"/>
      <c r="L20" s="1"/>
      <c r="M20" s="1"/>
      <c r="N20" s="1"/>
      <c r="O20" s="1"/>
      <c r="P20" s="1"/>
      <c r="Q20" s="31">
        <f t="shared" si="7"/>
        <v>0</v>
      </c>
      <c r="R20" s="32">
        <f t="shared" si="16"/>
        <v>0</v>
      </c>
      <c r="S20" s="1"/>
      <c r="T20" s="1"/>
      <c r="U20" s="1"/>
      <c r="V20" s="1"/>
      <c r="W20" s="1"/>
      <c r="X20" s="1"/>
      <c r="Y20" s="1"/>
      <c r="Z20" s="31">
        <f t="shared" si="8"/>
        <v>0</v>
      </c>
      <c r="AA20" s="32">
        <f t="shared" si="17"/>
        <v>0</v>
      </c>
      <c r="AB20" s="1"/>
      <c r="AC20" s="1"/>
      <c r="AD20" s="1"/>
      <c r="AE20" s="1"/>
      <c r="AF20" s="1"/>
      <c r="AG20" s="1"/>
      <c r="AH20" s="1"/>
      <c r="AI20" s="31">
        <f t="shared" si="9"/>
        <v>0</v>
      </c>
      <c r="AJ20" s="32">
        <f t="shared" si="18"/>
        <v>0</v>
      </c>
      <c r="AK20" s="1"/>
      <c r="AL20" s="1"/>
      <c r="AM20" s="1"/>
      <c r="AN20" s="1"/>
      <c r="AO20" s="1"/>
      <c r="AP20" s="1"/>
      <c r="AQ20" s="1"/>
      <c r="AR20" s="31">
        <f t="shared" si="11"/>
        <v>0</v>
      </c>
      <c r="AS20" s="33">
        <f t="shared" si="19"/>
        <v>0</v>
      </c>
      <c r="AT20" s="34">
        <f t="shared" si="20"/>
        <v>0</v>
      </c>
      <c r="AU20" s="84">
        <f>LARGE(AS$5:AS$34,16)</f>
        <v>0</v>
      </c>
      <c r="AV20" s="91">
        <f t="shared" si="5"/>
        <v>0</v>
      </c>
      <c r="AW20" s="84">
        <v>16</v>
      </c>
      <c r="AX20" s="102"/>
    </row>
    <row r="21" spans="1:50" ht="12.75" customHeight="1">
      <c r="A21" s="59"/>
      <c r="B21" s="1"/>
      <c r="C21" s="1"/>
      <c r="D21" s="1"/>
      <c r="E21" s="1"/>
      <c r="F21" s="1"/>
      <c r="G21" s="1"/>
      <c r="H21" s="1"/>
      <c r="I21" s="31">
        <f t="shared" si="15"/>
        <v>0</v>
      </c>
      <c r="J21" s="1"/>
      <c r="K21" s="1"/>
      <c r="L21" s="1"/>
      <c r="M21" s="1"/>
      <c r="N21" s="1"/>
      <c r="O21" s="1"/>
      <c r="P21" s="1"/>
      <c r="Q21" s="31">
        <f t="shared" si="7"/>
        <v>0</v>
      </c>
      <c r="R21" s="32">
        <f t="shared" si="16"/>
        <v>0</v>
      </c>
      <c r="S21" s="1"/>
      <c r="T21" s="1"/>
      <c r="U21" s="1"/>
      <c r="V21" s="1"/>
      <c r="W21" s="1"/>
      <c r="X21" s="1"/>
      <c r="Y21" s="1"/>
      <c r="Z21" s="31">
        <f t="shared" si="8"/>
        <v>0</v>
      </c>
      <c r="AA21" s="32">
        <f t="shared" si="17"/>
        <v>0</v>
      </c>
      <c r="AB21" s="1"/>
      <c r="AC21" s="1"/>
      <c r="AD21" s="1"/>
      <c r="AE21" s="1"/>
      <c r="AF21" s="1"/>
      <c r="AG21" s="1"/>
      <c r="AH21" s="1"/>
      <c r="AI21" s="31">
        <f t="shared" si="9"/>
        <v>0</v>
      </c>
      <c r="AJ21" s="32">
        <f t="shared" si="18"/>
        <v>0</v>
      </c>
      <c r="AK21" s="1"/>
      <c r="AL21" s="1"/>
      <c r="AM21" s="1"/>
      <c r="AN21" s="1"/>
      <c r="AO21" s="1"/>
      <c r="AP21" s="1"/>
      <c r="AQ21" s="1"/>
      <c r="AR21" s="31">
        <f t="shared" si="11"/>
        <v>0</v>
      </c>
      <c r="AS21" s="33">
        <f t="shared" si="19"/>
        <v>0</v>
      </c>
      <c r="AT21" s="34">
        <f t="shared" si="20"/>
        <v>0</v>
      </c>
      <c r="AU21" s="84">
        <f>LARGE(AS$5:AS$34,17)</f>
        <v>0</v>
      </c>
      <c r="AV21" s="91">
        <f t="shared" si="5"/>
        <v>0</v>
      </c>
      <c r="AW21" s="84">
        <v>17</v>
      </c>
      <c r="AX21" s="102"/>
    </row>
    <row r="22" spans="1:50" ht="12.75" customHeight="1">
      <c r="A22" s="59"/>
      <c r="B22" s="1"/>
      <c r="C22" s="1"/>
      <c r="D22" s="1"/>
      <c r="E22" s="1"/>
      <c r="F22" s="1"/>
      <c r="G22" s="1"/>
      <c r="H22" s="1"/>
      <c r="I22" s="31">
        <f t="shared" si="6"/>
        <v>0</v>
      </c>
      <c r="J22" s="1"/>
      <c r="K22" s="1"/>
      <c r="L22" s="1"/>
      <c r="M22" s="1"/>
      <c r="N22" s="1"/>
      <c r="O22" s="1"/>
      <c r="P22" s="1"/>
      <c r="Q22" s="31">
        <f t="shared" si="7"/>
        <v>0</v>
      </c>
      <c r="R22" s="32">
        <f>I22+Q22</f>
        <v>0</v>
      </c>
      <c r="S22" s="1"/>
      <c r="T22" s="1"/>
      <c r="U22" s="1"/>
      <c r="V22" s="1"/>
      <c r="W22" s="1"/>
      <c r="X22" s="1"/>
      <c r="Y22" s="1"/>
      <c r="Z22" s="31">
        <f t="shared" si="8"/>
        <v>0</v>
      </c>
      <c r="AA22" s="32">
        <f>I22+Q22+Z22</f>
        <v>0</v>
      </c>
      <c r="AB22" s="1"/>
      <c r="AC22" s="1"/>
      <c r="AD22" s="1"/>
      <c r="AE22" s="1"/>
      <c r="AF22" s="1"/>
      <c r="AG22" s="1"/>
      <c r="AH22" s="1"/>
      <c r="AI22" s="31">
        <f t="shared" si="9"/>
        <v>0</v>
      </c>
      <c r="AJ22" s="32">
        <f>I22+Q22+Z22+AI22</f>
        <v>0</v>
      </c>
      <c r="AK22" s="1"/>
      <c r="AL22" s="1"/>
      <c r="AM22" s="1"/>
      <c r="AN22" s="1"/>
      <c r="AO22" s="1"/>
      <c r="AP22" s="1"/>
      <c r="AQ22" s="1"/>
      <c r="AR22" s="31">
        <f t="shared" si="11"/>
        <v>0</v>
      </c>
      <c r="AS22" s="33">
        <f t="shared" si="4"/>
        <v>0</v>
      </c>
      <c r="AT22" s="34">
        <f>A22</f>
        <v>0</v>
      </c>
      <c r="AU22" s="84">
        <f>LARGE(AS$5:AS$34,18)</f>
        <v>0</v>
      </c>
      <c r="AV22" s="91">
        <f t="shared" si="5"/>
        <v>0</v>
      </c>
      <c r="AW22" s="84">
        <v>18</v>
      </c>
      <c r="AX22" s="102"/>
    </row>
    <row r="23" spans="1:50" ht="12.75" customHeight="1">
      <c r="A23" s="59"/>
      <c r="B23" s="1"/>
      <c r="C23" s="1"/>
      <c r="D23" s="1"/>
      <c r="E23" s="1"/>
      <c r="F23" s="1"/>
      <c r="G23" s="1"/>
      <c r="H23" s="1"/>
      <c r="I23" s="31">
        <f t="shared" si="6"/>
        <v>0</v>
      </c>
      <c r="J23" s="1"/>
      <c r="K23" s="1"/>
      <c r="L23" s="1"/>
      <c r="M23" s="1"/>
      <c r="N23" s="1"/>
      <c r="O23" s="1"/>
      <c r="P23" s="1"/>
      <c r="Q23" s="31">
        <f t="shared" si="7"/>
        <v>0</v>
      </c>
      <c r="R23" s="32">
        <f>I23+Q23</f>
        <v>0</v>
      </c>
      <c r="S23" s="1"/>
      <c r="T23" s="1"/>
      <c r="U23" s="1"/>
      <c r="V23" s="1"/>
      <c r="W23" s="1"/>
      <c r="X23" s="1"/>
      <c r="Y23" s="1"/>
      <c r="Z23" s="31">
        <f t="shared" si="8"/>
        <v>0</v>
      </c>
      <c r="AA23" s="32">
        <f>I23+Q23+Z23</f>
        <v>0</v>
      </c>
      <c r="AB23" s="1"/>
      <c r="AC23" s="1"/>
      <c r="AD23" s="1"/>
      <c r="AE23" s="1"/>
      <c r="AF23" s="1"/>
      <c r="AG23" s="1"/>
      <c r="AH23" s="1"/>
      <c r="AI23" s="31">
        <f t="shared" si="9"/>
        <v>0</v>
      </c>
      <c r="AJ23" s="32">
        <f>I23+Q23+Z23+AI23</f>
        <v>0</v>
      </c>
      <c r="AK23" s="1"/>
      <c r="AL23" s="1"/>
      <c r="AM23" s="1"/>
      <c r="AN23" s="1"/>
      <c r="AO23" s="1"/>
      <c r="AP23" s="1"/>
      <c r="AQ23" s="1"/>
      <c r="AR23" s="31">
        <f t="shared" si="11"/>
        <v>0</v>
      </c>
      <c r="AS23" s="33">
        <f t="shared" si="4"/>
        <v>0</v>
      </c>
      <c r="AT23" s="34">
        <f>A23</f>
        <v>0</v>
      </c>
      <c r="AU23" s="84">
        <f>LARGE(AS$5:AS$34,19)</f>
        <v>0</v>
      </c>
      <c r="AV23" s="91">
        <f t="shared" si="5"/>
        <v>0</v>
      </c>
      <c r="AW23" s="84">
        <v>19</v>
      </c>
      <c r="AX23" s="102"/>
    </row>
    <row r="24" spans="1:50" ht="12.75" customHeight="1">
      <c r="A24" s="59"/>
      <c r="B24" s="1"/>
      <c r="C24" s="1"/>
      <c r="D24" s="1"/>
      <c r="E24" s="1"/>
      <c r="F24" s="1"/>
      <c r="G24" s="1"/>
      <c r="H24" s="1"/>
      <c r="I24" s="31">
        <f t="shared" si="6"/>
        <v>0</v>
      </c>
      <c r="J24" s="1"/>
      <c r="K24" s="1"/>
      <c r="L24" s="1"/>
      <c r="M24" s="1"/>
      <c r="N24" s="1"/>
      <c r="O24" s="1"/>
      <c r="P24" s="1"/>
      <c r="Q24" s="31">
        <f t="shared" si="7"/>
        <v>0</v>
      </c>
      <c r="R24" s="32">
        <f t="shared" si="12"/>
        <v>0</v>
      </c>
      <c r="S24" s="1"/>
      <c r="T24" s="1"/>
      <c r="U24" s="1"/>
      <c r="V24" s="1"/>
      <c r="W24" s="1"/>
      <c r="X24" s="1"/>
      <c r="Y24" s="1"/>
      <c r="Z24" s="31">
        <f t="shared" si="8"/>
        <v>0</v>
      </c>
      <c r="AA24" s="32">
        <f t="shared" si="13"/>
        <v>0</v>
      </c>
      <c r="AB24" s="1"/>
      <c r="AC24" s="1"/>
      <c r="AD24" s="1"/>
      <c r="AE24" s="1"/>
      <c r="AF24" s="1"/>
      <c r="AG24" s="1"/>
      <c r="AH24" s="1"/>
      <c r="AI24" s="31">
        <f t="shared" si="9"/>
        <v>0</v>
      </c>
      <c r="AJ24" s="32">
        <f t="shared" si="10"/>
        <v>0</v>
      </c>
      <c r="AK24" s="1"/>
      <c r="AL24" s="1"/>
      <c r="AM24" s="1"/>
      <c r="AN24" s="1"/>
      <c r="AO24" s="1"/>
      <c r="AP24" s="1"/>
      <c r="AQ24" s="1"/>
      <c r="AR24" s="31">
        <f t="shared" si="11"/>
        <v>0</v>
      </c>
      <c r="AS24" s="33">
        <f t="shared" si="4"/>
        <v>0</v>
      </c>
      <c r="AT24" s="34">
        <f t="shared" si="14"/>
        <v>0</v>
      </c>
      <c r="AU24" s="84">
        <f>LARGE(AS$5:AS$34,20)</f>
        <v>0</v>
      </c>
      <c r="AV24" s="91">
        <f t="shared" si="5"/>
        <v>0</v>
      </c>
      <c r="AW24" s="84">
        <v>20</v>
      </c>
      <c r="AX24" s="102"/>
    </row>
    <row r="25" spans="1:50" ht="12.75" customHeight="1">
      <c r="A25" s="59"/>
      <c r="B25" s="1"/>
      <c r="C25" s="1"/>
      <c r="D25" s="1"/>
      <c r="E25" s="1"/>
      <c r="F25" s="1"/>
      <c r="G25" s="1"/>
      <c r="H25" s="1"/>
      <c r="I25" s="31">
        <f t="shared" si="6"/>
        <v>0</v>
      </c>
      <c r="J25" s="1"/>
      <c r="K25" s="1"/>
      <c r="L25" s="1"/>
      <c r="M25" s="1"/>
      <c r="N25" s="1"/>
      <c r="O25" s="1"/>
      <c r="P25" s="1"/>
      <c r="Q25" s="31">
        <f t="shared" si="7"/>
        <v>0</v>
      </c>
      <c r="R25" s="32">
        <f t="shared" si="12"/>
        <v>0</v>
      </c>
      <c r="S25" s="1"/>
      <c r="T25" s="1"/>
      <c r="U25" s="1"/>
      <c r="V25" s="1"/>
      <c r="W25" s="1"/>
      <c r="X25" s="1"/>
      <c r="Y25" s="1"/>
      <c r="Z25" s="31">
        <f t="shared" si="8"/>
        <v>0</v>
      </c>
      <c r="AA25" s="32">
        <f t="shared" si="13"/>
        <v>0</v>
      </c>
      <c r="AB25" s="1"/>
      <c r="AC25" s="1"/>
      <c r="AD25" s="1"/>
      <c r="AE25" s="1"/>
      <c r="AF25" s="1"/>
      <c r="AG25" s="1"/>
      <c r="AH25" s="1"/>
      <c r="AI25" s="31">
        <f t="shared" si="9"/>
        <v>0</v>
      </c>
      <c r="AJ25" s="32">
        <f t="shared" si="10"/>
        <v>0</v>
      </c>
      <c r="AK25" s="1"/>
      <c r="AL25" s="1"/>
      <c r="AM25" s="1"/>
      <c r="AN25" s="1"/>
      <c r="AO25" s="1"/>
      <c r="AP25" s="1"/>
      <c r="AQ25" s="1"/>
      <c r="AR25" s="31">
        <f t="shared" si="11"/>
        <v>0</v>
      </c>
      <c r="AS25" s="33">
        <f t="shared" si="4"/>
        <v>0</v>
      </c>
      <c r="AT25" s="34">
        <f t="shared" si="14"/>
        <v>0</v>
      </c>
      <c r="AU25" s="84">
        <f>LARGE(AS$5:AS$34,21)</f>
        <v>0</v>
      </c>
      <c r="AV25" s="91">
        <f t="shared" si="5"/>
        <v>0</v>
      </c>
      <c r="AW25" s="84">
        <v>21</v>
      </c>
      <c r="AX25" s="68"/>
    </row>
    <row r="26" spans="1:50" ht="12.75" customHeight="1">
      <c r="A26" s="59"/>
      <c r="B26" s="1"/>
      <c r="C26" s="1"/>
      <c r="D26" s="1"/>
      <c r="E26" s="1"/>
      <c r="F26" s="1"/>
      <c r="G26" s="1"/>
      <c r="H26" s="1"/>
      <c r="I26" s="31">
        <f t="shared" si="6"/>
        <v>0</v>
      </c>
      <c r="J26" s="1"/>
      <c r="K26" s="1"/>
      <c r="L26" s="1"/>
      <c r="M26" s="1"/>
      <c r="N26" s="1"/>
      <c r="O26" s="1"/>
      <c r="P26" s="1"/>
      <c r="Q26" s="31">
        <f t="shared" si="7"/>
        <v>0</v>
      </c>
      <c r="R26" s="32">
        <f t="shared" si="12"/>
        <v>0</v>
      </c>
      <c r="S26" s="1"/>
      <c r="T26" s="1"/>
      <c r="U26" s="1"/>
      <c r="V26" s="1"/>
      <c r="W26" s="1"/>
      <c r="X26" s="1"/>
      <c r="Y26" s="1"/>
      <c r="Z26" s="31">
        <f t="shared" si="8"/>
        <v>0</v>
      </c>
      <c r="AA26" s="32">
        <f t="shared" si="13"/>
        <v>0</v>
      </c>
      <c r="AB26" s="1"/>
      <c r="AC26" s="1"/>
      <c r="AD26" s="1"/>
      <c r="AE26" s="1"/>
      <c r="AF26" s="1"/>
      <c r="AG26" s="1"/>
      <c r="AH26" s="1"/>
      <c r="AI26" s="31">
        <f t="shared" si="9"/>
        <v>0</v>
      </c>
      <c r="AJ26" s="32">
        <f t="shared" si="10"/>
        <v>0</v>
      </c>
      <c r="AK26" s="1"/>
      <c r="AL26" s="1"/>
      <c r="AM26" s="1"/>
      <c r="AN26" s="1"/>
      <c r="AO26" s="1"/>
      <c r="AP26" s="1"/>
      <c r="AQ26" s="1"/>
      <c r="AR26" s="31">
        <f t="shared" si="11"/>
        <v>0</v>
      </c>
      <c r="AS26" s="33">
        <f t="shared" si="4"/>
        <v>0</v>
      </c>
      <c r="AT26" s="34">
        <f t="shared" si="14"/>
        <v>0</v>
      </c>
      <c r="AU26" s="84">
        <f>LARGE(AS$5:AS$34,22)</f>
        <v>0</v>
      </c>
      <c r="AV26" s="91">
        <f t="shared" si="5"/>
        <v>0</v>
      </c>
      <c r="AW26" s="84">
        <v>22</v>
      </c>
      <c r="AX26" s="65"/>
    </row>
    <row r="27" spans="1:50" s="73" customFormat="1" ht="12">
      <c r="A27" s="59"/>
      <c r="B27" s="1"/>
      <c r="C27" s="1"/>
      <c r="D27" s="1"/>
      <c r="E27" s="1"/>
      <c r="F27" s="1"/>
      <c r="G27" s="1"/>
      <c r="H27" s="1"/>
      <c r="I27" s="31">
        <f t="shared" si="6"/>
        <v>0</v>
      </c>
      <c r="J27" s="1"/>
      <c r="K27" s="1"/>
      <c r="L27" s="1"/>
      <c r="M27" s="1"/>
      <c r="N27" s="1"/>
      <c r="O27" s="1"/>
      <c r="P27" s="1"/>
      <c r="Q27" s="31">
        <f t="shared" si="7"/>
        <v>0</v>
      </c>
      <c r="R27" s="32">
        <f t="shared" si="12"/>
        <v>0</v>
      </c>
      <c r="S27" s="1"/>
      <c r="T27" s="1"/>
      <c r="U27" s="1"/>
      <c r="V27" s="1"/>
      <c r="W27" s="1"/>
      <c r="X27" s="1"/>
      <c r="Y27" s="1"/>
      <c r="Z27" s="31">
        <f t="shared" si="8"/>
        <v>0</v>
      </c>
      <c r="AA27" s="32">
        <f t="shared" si="13"/>
        <v>0</v>
      </c>
      <c r="AB27" s="1"/>
      <c r="AC27" s="1"/>
      <c r="AD27" s="1"/>
      <c r="AE27" s="1"/>
      <c r="AF27" s="1"/>
      <c r="AG27" s="1"/>
      <c r="AH27" s="1"/>
      <c r="AI27" s="31">
        <f t="shared" si="9"/>
        <v>0</v>
      </c>
      <c r="AJ27" s="32">
        <f t="shared" si="10"/>
        <v>0</v>
      </c>
      <c r="AK27" s="1"/>
      <c r="AL27" s="1"/>
      <c r="AM27" s="1"/>
      <c r="AN27" s="1"/>
      <c r="AO27" s="1"/>
      <c r="AP27" s="1"/>
      <c r="AQ27" s="1"/>
      <c r="AR27" s="31">
        <f t="shared" si="11"/>
        <v>0</v>
      </c>
      <c r="AS27" s="33">
        <f t="shared" si="4"/>
        <v>0</v>
      </c>
      <c r="AT27" s="34">
        <f t="shared" si="14"/>
        <v>0</v>
      </c>
      <c r="AU27" s="84">
        <f>LARGE(AS$5:AS$34,23)</f>
        <v>0</v>
      </c>
      <c r="AV27" s="91">
        <f t="shared" si="5"/>
        <v>0</v>
      </c>
      <c r="AW27" s="84">
        <v>23</v>
      </c>
      <c r="AX27" s="66"/>
    </row>
    <row r="28" spans="1:50" s="73" customFormat="1" ht="12">
      <c r="A28" s="59"/>
      <c r="B28" s="1"/>
      <c r="C28" s="1"/>
      <c r="D28" s="1"/>
      <c r="E28" s="1"/>
      <c r="F28" s="1"/>
      <c r="G28" s="1"/>
      <c r="H28" s="1"/>
      <c r="I28" s="31">
        <f t="shared" si="6"/>
        <v>0</v>
      </c>
      <c r="J28" s="1"/>
      <c r="K28" s="1"/>
      <c r="L28" s="1"/>
      <c r="M28" s="1"/>
      <c r="N28" s="1"/>
      <c r="O28" s="1"/>
      <c r="P28" s="1"/>
      <c r="Q28" s="31">
        <f>((SUM(J28:P28)-(MIN(J28:P28)+MAX(J28:P28)))*1)</f>
        <v>0</v>
      </c>
      <c r="R28" s="32">
        <f>I28+Q28</f>
        <v>0</v>
      </c>
      <c r="S28" s="1"/>
      <c r="T28" s="1"/>
      <c r="U28" s="1"/>
      <c r="V28" s="1"/>
      <c r="W28" s="1"/>
      <c r="X28" s="1"/>
      <c r="Y28" s="1"/>
      <c r="Z28" s="31">
        <f>((SUM(S28:Y28)-(MIN(S28:Y28)+MAX(S28:Y28)))*3)</f>
        <v>0</v>
      </c>
      <c r="AA28" s="32">
        <f>I28+Q28+Z28</f>
        <v>0</v>
      </c>
      <c r="AB28" s="1"/>
      <c r="AC28" s="1"/>
      <c r="AD28" s="1"/>
      <c r="AE28" s="1"/>
      <c r="AF28" s="1"/>
      <c r="AG28" s="1"/>
      <c r="AH28" s="1"/>
      <c r="AI28" s="31">
        <f>((SUM(AB28:AH28)-(MIN(AB28:AH28)+MAX(AB28:AH28)))*1.5)</f>
        <v>0</v>
      </c>
      <c r="AJ28" s="32">
        <f>I28+Q28+Z28+AI28</f>
        <v>0</v>
      </c>
      <c r="AK28" s="1"/>
      <c r="AL28" s="1"/>
      <c r="AM28" s="1"/>
      <c r="AN28" s="1"/>
      <c r="AO28" s="1"/>
      <c r="AP28" s="1"/>
      <c r="AQ28" s="1"/>
      <c r="AR28" s="31">
        <f>((SUM(AK28:AQ28)-(MIN(AK28:AQ28)+MAX(AK28:AQ28)))*2)</f>
        <v>0</v>
      </c>
      <c r="AS28" s="33">
        <f>I28+Q28+Z28+AI28+AR28</f>
        <v>0</v>
      </c>
      <c r="AT28" s="34">
        <f t="shared" si="14"/>
        <v>0</v>
      </c>
      <c r="AU28" s="84">
        <f>LARGE(AS$5:AS$34,24)</f>
        <v>0</v>
      </c>
      <c r="AV28" s="91">
        <f t="shared" si="5"/>
        <v>0</v>
      </c>
      <c r="AW28" s="84">
        <v>24</v>
      </c>
      <c r="AX28" s="66"/>
    </row>
    <row r="29" spans="1:50" s="73" customFormat="1" ht="12">
      <c r="A29" s="59"/>
      <c r="B29" s="1"/>
      <c r="C29" s="1"/>
      <c r="D29" s="1"/>
      <c r="E29" s="1"/>
      <c r="F29" s="1"/>
      <c r="G29" s="1"/>
      <c r="H29" s="1"/>
      <c r="I29" s="31">
        <f t="shared" si="6"/>
        <v>0</v>
      </c>
      <c r="J29" s="1"/>
      <c r="K29" s="1"/>
      <c r="L29" s="1"/>
      <c r="M29" s="1"/>
      <c r="N29" s="1"/>
      <c r="O29" s="1"/>
      <c r="P29" s="1"/>
      <c r="Q29" s="31">
        <f>((SUM(J29:P29)-(MIN(J29:P29)+MAX(J29:P29)))*1)</f>
        <v>0</v>
      </c>
      <c r="R29" s="32">
        <f>I29+Q29</f>
        <v>0</v>
      </c>
      <c r="S29" s="1"/>
      <c r="T29" s="1"/>
      <c r="U29" s="1"/>
      <c r="V29" s="1"/>
      <c r="W29" s="1"/>
      <c r="X29" s="1"/>
      <c r="Y29" s="1"/>
      <c r="Z29" s="31">
        <f>((SUM(S29:Y29)-(MIN(S29:Y29)+MAX(S29:Y29)))*3)</f>
        <v>0</v>
      </c>
      <c r="AA29" s="32">
        <f>I29+Q29+Z29</f>
        <v>0</v>
      </c>
      <c r="AB29" s="1"/>
      <c r="AC29" s="1"/>
      <c r="AD29" s="1"/>
      <c r="AE29" s="1"/>
      <c r="AF29" s="1"/>
      <c r="AG29" s="1"/>
      <c r="AH29" s="1"/>
      <c r="AI29" s="31">
        <f>((SUM(AB29:AH29)-(MIN(AB29:AH29)+MAX(AB29:AH29)))*1.5)</f>
        <v>0</v>
      </c>
      <c r="AJ29" s="32">
        <f>I29+Q29+Z29+AI29</f>
        <v>0</v>
      </c>
      <c r="AK29" s="1"/>
      <c r="AL29" s="1"/>
      <c r="AM29" s="1"/>
      <c r="AN29" s="1"/>
      <c r="AO29" s="1"/>
      <c r="AP29" s="1"/>
      <c r="AQ29" s="1"/>
      <c r="AR29" s="31">
        <f>((SUM(AK29:AQ29)-(MIN(AK29:AQ29)+MAX(AK29:AQ29)))*2)</f>
        <v>0</v>
      </c>
      <c r="AS29" s="33">
        <f>I29+Q29+Z29+AI29+AR29</f>
        <v>0</v>
      </c>
      <c r="AT29" s="34">
        <f t="shared" si="14"/>
        <v>0</v>
      </c>
      <c r="AU29" s="84">
        <f>LARGE(AS$5:AS$34,25)</f>
        <v>0</v>
      </c>
      <c r="AV29" s="91">
        <f t="shared" si="5"/>
        <v>0</v>
      </c>
      <c r="AW29" s="84">
        <v>25</v>
      </c>
      <c r="AX29" s="66"/>
    </row>
    <row r="30" spans="1:50" s="73" customFormat="1" ht="12">
      <c r="A30" s="59"/>
      <c r="B30" s="1"/>
      <c r="C30" s="1"/>
      <c r="D30" s="1"/>
      <c r="E30" s="1"/>
      <c r="F30" s="1"/>
      <c r="G30" s="1"/>
      <c r="H30" s="1"/>
      <c r="I30" s="31">
        <f t="shared" si="6"/>
        <v>0</v>
      </c>
      <c r="J30" s="1"/>
      <c r="K30" s="1"/>
      <c r="L30" s="1"/>
      <c r="M30" s="1"/>
      <c r="N30" s="1"/>
      <c r="O30" s="1"/>
      <c r="P30" s="1"/>
      <c r="Q30" s="31">
        <f>((SUM(J30:P30)-(MIN(J30:P30)+MAX(J30:P30)))*1)</f>
        <v>0</v>
      </c>
      <c r="R30" s="32">
        <f>I30+Q30</f>
        <v>0</v>
      </c>
      <c r="S30" s="1"/>
      <c r="T30" s="1"/>
      <c r="U30" s="1"/>
      <c r="V30" s="1"/>
      <c r="W30" s="1"/>
      <c r="X30" s="1"/>
      <c r="Y30" s="1"/>
      <c r="Z30" s="31">
        <f>((SUM(S30:Y30)-(MIN(S30:Y30)+MAX(S30:Y30)))*3)</f>
        <v>0</v>
      </c>
      <c r="AA30" s="32">
        <f>I30+Q30+Z30</f>
        <v>0</v>
      </c>
      <c r="AB30" s="1"/>
      <c r="AC30" s="1"/>
      <c r="AD30" s="1"/>
      <c r="AE30" s="1"/>
      <c r="AF30" s="1"/>
      <c r="AG30" s="1"/>
      <c r="AH30" s="1"/>
      <c r="AI30" s="31">
        <f>((SUM(AB30:AH30)-(MIN(AB30:AH30)+MAX(AB30:AH30)))*1.5)</f>
        <v>0</v>
      </c>
      <c r="AJ30" s="32">
        <f>I30+Q30+Z30+AI30</f>
        <v>0</v>
      </c>
      <c r="AK30" s="1"/>
      <c r="AL30" s="1"/>
      <c r="AM30" s="1"/>
      <c r="AN30" s="1"/>
      <c r="AO30" s="1"/>
      <c r="AP30" s="1"/>
      <c r="AQ30" s="1"/>
      <c r="AR30" s="31">
        <f>((SUM(AK30:AQ30)-(MIN(AK30:AQ30)+MAX(AK30:AQ30)))*2)</f>
        <v>0</v>
      </c>
      <c r="AS30" s="33">
        <f>I30+Q30+Z30+AI30+AR30</f>
        <v>0</v>
      </c>
      <c r="AT30" s="34">
        <f t="shared" si="14"/>
        <v>0</v>
      </c>
      <c r="AU30" s="84">
        <f>LARGE(AS$5:AS$34,26)</f>
        <v>0</v>
      </c>
      <c r="AV30" s="91">
        <f t="shared" si="5"/>
        <v>0</v>
      </c>
      <c r="AW30" s="84">
        <v>26</v>
      </c>
      <c r="AX30" s="66"/>
    </row>
    <row r="31" spans="1:50" s="73" customFormat="1" ht="12">
      <c r="A31" s="59"/>
      <c r="B31" s="1"/>
      <c r="C31" s="1"/>
      <c r="D31" s="1"/>
      <c r="E31" s="1"/>
      <c r="F31" s="1"/>
      <c r="G31" s="1"/>
      <c r="H31" s="1"/>
      <c r="I31" s="31">
        <f t="shared" si="6"/>
        <v>0</v>
      </c>
      <c r="J31" s="1"/>
      <c r="K31" s="1"/>
      <c r="L31" s="1"/>
      <c r="M31" s="1"/>
      <c r="N31" s="1"/>
      <c r="O31" s="1"/>
      <c r="P31" s="1"/>
      <c r="Q31" s="31">
        <f>((SUM(J31:P31)-(MIN(J31:P31)+MAX(J31:P31)))*1)</f>
        <v>0</v>
      </c>
      <c r="R31" s="32">
        <f>I31+Q31</f>
        <v>0</v>
      </c>
      <c r="S31" s="1"/>
      <c r="T31" s="1"/>
      <c r="U31" s="1"/>
      <c r="V31" s="1"/>
      <c r="W31" s="1"/>
      <c r="X31" s="1"/>
      <c r="Y31" s="1"/>
      <c r="Z31" s="31">
        <f>((SUM(S31:Y31)-(MIN(S31:Y31)+MAX(S31:Y31)))*3)</f>
        <v>0</v>
      </c>
      <c r="AA31" s="32">
        <f>I31+Q31+Z31</f>
        <v>0</v>
      </c>
      <c r="AB31" s="1"/>
      <c r="AC31" s="1"/>
      <c r="AD31" s="1"/>
      <c r="AE31" s="1"/>
      <c r="AF31" s="1"/>
      <c r="AG31" s="1"/>
      <c r="AH31" s="1"/>
      <c r="AI31" s="31">
        <f>((SUM(AB31:AH31)-(MIN(AB31:AH31)+MAX(AB31:AH31)))*1.5)</f>
        <v>0</v>
      </c>
      <c r="AJ31" s="32">
        <f>I31+Q31+Z31+AI31</f>
        <v>0</v>
      </c>
      <c r="AK31" s="1"/>
      <c r="AL31" s="1"/>
      <c r="AM31" s="1"/>
      <c r="AN31" s="1"/>
      <c r="AO31" s="1"/>
      <c r="AP31" s="1"/>
      <c r="AQ31" s="1"/>
      <c r="AR31" s="31">
        <f>((SUM(AK31:AQ31)-(MIN(AK31:AQ31)+MAX(AK31:AQ31)))*2)</f>
        <v>0</v>
      </c>
      <c r="AS31" s="33">
        <f>I31+Q31+Z31+AI31+AR31</f>
        <v>0</v>
      </c>
      <c r="AT31" s="34">
        <f t="shared" si="14"/>
        <v>0</v>
      </c>
      <c r="AU31" s="84">
        <f>LARGE(AS$5:AS$34,27)</f>
        <v>0</v>
      </c>
      <c r="AV31" s="91">
        <f t="shared" si="5"/>
        <v>0</v>
      </c>
      <c r="AW31" s="84">
        <v>27</v>
      </c>
      <c r="AX31" s="66"/>
    </row>
    <row r="32" spans="1:50" ht="12">
      <c r="A32" s="59"/>
      <c r="B32" s="1"/>
      <c r="C32" s="1"/>
      <c r="D32" s="1"/>
      <c r="E32" s="1"/>
      <c r="F32" s="1"/>
      <c r="G32" s="1"/>
      <c r="H32" s="1"/>
      <c r="I32" s="31">
        <f>((SUM(B32:H32)-(MIN(B32:H32)+MAX(B32:H32)))*2.5)</f>
        <v>0</v>
      </c>
      <c r="J32" s="1"/>
      <c r="K32" s="1"/>
      <c r="L32" s="1"/>
      <c r="M32" s="1"/>
      <c r="N32" s="1"/>
      <c r="O32" s="1"/>
      <c r="P32" s="1"/>
      <c r="Q32" s="31">
        <f t="shared" si="7"/>
        <v>0</v>
      </c>
      <c r="R32" s="32">
        <f t="shared" si="12"/>
        <v>0</v>
      </c>
      <c r="S32" s="1"/>
      <c r="T32" s="1"/>
      <c r="U32" s="1"/>
      <c r="V32" s="1"/>
      <c r="W32" s="1"/>
      <c r="X32" s="1"/>
      <c r="Y32" s="1"/>
      <c r="Z32" s="31">
        <f>((SUM(S32:Y32)-(MIN(S32:Y32)+MAX(S32:Y32)))*3)</f>
        <v>0</v>
      </c>
      <c r="AA32" s="32">
        <f>I32+Q32+Z32</f>
        <v>0</v>
      </c>
      <c r="AB32" s="1"/>
      <c r="AC32" s="1"/>
      <c r="AD32" s="1"/>
      <c r="AE32" s="1"/>
      <c r="AF32" s="1"/>
      <c r="AG32" s="1"/>
      <c r="AH32" s="1"/>
      <c r="AI32" s="31">
        <f>((SUM(AB32:AH32)-(MIN(AB32:AH32)+MAX(AB32:AH32)))*1.5)</f>
        <v>0</v>
      </c>
      <c r="AJ32" s="32">
        <f>I32+Q32+Z32+AI32</f>
        <v>0</v>
      </c>
      <c r="AK32" s="1"/>
      <c r="AL32" s="1"/>
      <c r="AM32" s="1"/>
      <c r="AN32" s="1"/>
      <c r="AO32" s="1"/>
      <c r="AP32" s="1"/>
      <c r="AQ32" s="1"/>
      <c r="AR32" s="31">
        <f>((SUM(AK32:AQ32)-(MIN(AK32:AQ32)+MAX(AK32:AQ32)))*2)</f>
        <v>0</v>
      </c>
      <c r="AS32" s="33">
        <f>I32+Q32+Z32+AI32+AR32</f>
        <v>0</v>
      </c>
      <c r="AT32" s="34">
        <f t="shared" si="14"/>
        <v>0</v>
      </c>
      <c r="AU32" s="84">
        <f>LARGE(AS$5:AS$34,28)</f>
        <v>0</v>
      </c>
      <c r="AV32" s="91">
        <f t="shared" si="5"/>
        <v>0</v>
      </c>
      <c r="AW32" s="84">
        <v>28</v>
      </c>
      <c r="AX32" s="46"/>
    </row>
    <row r="33" spans="1:50" ht="12">
      <c r="A33" s="59"/>
      <c r="B33" s="1"/>
      <c r="C33" s="1"/>
      <c r="D33" s="1"/>
      <c r="E33" s="1"/>
      <c r="F33" s="1"/>
      <c r="G33" s="1"/>
      <c r="H33" s="1"/>
      <c r="I33" s="31">
        <f t="shared" si="6"/>
        <v>0</v>
      </c>
      <c r="J33" s="1"/>
      <c r="K33" s="1"/>
      <c r="L33" s="1"/>
      <c r="M33" s="1"/>
      <c r="N33" s="1"/>
      <c r="O33" s="1"/>
      <c r="P33" s="1"/>
      <c r="Q33" s="31">
        <f t="shared" si="7"/>
        <v>0</v>
      </c>
      <c r="R33" s="49">
        <f t="shared" si="12"/>
        <v>0</v>
      </c>
      <c r="S33" s="1"/>
      <c r="T33" s="1"/>
      <c r="U33" s="1"/>
      <c r="V33" s="1"/>
      <c r="W33" s="1"/>
      <c r="X33" s="1"/>
      <c r="Y33" s="1"/>
      <c r="Z33" s="31">
        <f t="shared" si="8"/>
        <v>0</v>
      </c>
      <c r="AA33" s="49">
        <f t="shared" si="13"/>
        <v>0</v>
      </c>
      <c r="AB33" s="1"/>
      <c r="AC33" s="1"/>
      <c r="AD33" s="1"/>
      <c r="AE33" s="1"/>
      <c r="AF33" s="1"/>
      <c r="AG33" s="1"/>
      <c r="AH33" s="1"/>
      <c r="AI33" s="31">
        <f t="shared" si="9"/>
        <v>0</v>
      </c>
      <c r="AJ33" s="49">
        <f t="shared" si="10"/>
        <v>0</v>
      </c>
      <c r="AK33" s="1"/>
      <c r="AL33" s="1"/>
      <c r="AM33" s="1"/>
      <c r="AN33" s="1"/>
      <c r="AO33" s="1"/>
      <c r="AP33" s="1"/>
      <c r="AQ33" s="1"/>
      <c r="AR33" s="31">
        <f t="shared" si="11"/>
        <v>0</v>
      </c>
      <c r="AS33" s="32">
        <f t="shared" si="4"/>
        <v>0</v>
      </c>
      <c r="AT33" s="34">
        <f t="shared" si="14"/>
        <v>0</v>
      </c>
      <c r="AU33" s="84">
        <f>LARGE(AS$5:AS$34,29)</f>
        <v>0</v>
      </c>
      <c r="AV33" s="91">
        <f t="shared" si="5"/>
        <v>0</v>
      </c>
      <c r="AW33" s="84">
        <v>29</v>
      </c>
      <c r="AX33" s="46"/>
    </row>
    <row r="34" spans="1:50" ht="12">
      <c r="A34" s="59"/>
      <c r="B34" s="1"/>
      <c r="C34" s="1"/>
      <c r="D34" s="1"/>
      <c r="E34" s="1"/>
      <c r="F34" s="1"/>
      <c r="G34" s="1"/>
      <c r="H34" s="1"/>
      <c r="I34" s="31">
        <f t="shared" si="6"/>
        <v>0</v>
      </c>
      <c r="J34" s="1"/>
      <c r="K34" s="1"/>
      <c r="L34" s="1"/>
      <c r="M34" s="1"/>
      <c r="N34" s="1"/>
      <c r="O34" s="1"/>
      <c r="P34" s="1"/>
      <c r="Q34" s="31">
        <f t="shared" si="7"/>
        <v>0</v>
      </c>
      <c r="R34" s="49">
        <f t="shared" si="12"/>
        <v>0</v>
      </c>
      <c r="S34" s="1"/>
      <c r="T34" s="1"/>
      <c r="U34" s="1"/>
      <c r="V34" s="1"/>
      <c r="W34" s="1"/>
      <c r="X34" s="1"/>
      <c r="Y34" s="1"/>
      <c r="Z34" s="31">
        <f t="shared" si="8"/>
        <v>0</v>
      </c>
      <c r="AA34" s="49">
        <f t="shared" si="13"/>
        <v>0</v>
      </c>
      <c r="AB34" s="1"/>
      <c r="AC34" s="1"/>
      <c r="AD34" s="1"/>
      <c r="AE34" s="1"/>
      <c r="AF34" s="1"/>
      <c r="AG34" s="1"/>
      <c r="AH34" s="1"/>
      <c r="AI34" s="31">
        <f t="shared" si="9"/>
        <v>0</v>
      </c>
      <c r="AJ34" s="49">
        <f t="shared" si="10"/>
        <v>0</v>
      </c>
      <c r="AK34" s="1"/>
      <c r="AL34" s="1"/>
      <c r="AM34" s="1"/>
      <c r="AN34" s="1"/>
      <c r="AO34" s="1"/>
      <c r="AP34" s="1"/>
      <c r="AQ34" s="1"/>
      <c r="AR34" s="31">
        <f t="shared" si="11"/>
        <v>0</v>
      </c>
      <c r="AS34" s="33">
        <f t="shared" si="4"/>
        <v>0</v>
      </c>
      <c r="AT34" s="34">
        <f t="shared" si="14"/>
        <v>0</v>
      </c>
      <c r="AU34" s="84">
        <f>LARGE(AS$5:AS$34,30)</f>
        <v>0</v>
      </c>
      <c r="AV34" s="91">
        <f t="shared" si="5"/>
        <v>0</v>
      </c>
      <c r="AW34" s="84">
        <v>30</v>
      </c>
      <c r="AX34" s="46"/>
    </row>
    <row r="35" spans="1:50" ht="12">
      <c r="A35" s="88" t="s">
        <v>23</v>
      </c>
      <c r="B35" s="92">
        <f aca="true" t="shared" si="21" ref="B35:H35">SUM(B5:B34)</f>
        <v>0</v>
      </c>
      <c r="C35" s="92">
        <f t="shared" si="21"/>
        <v>0</v>
      </c>
      <c r="D35" s="92">
        <f t="shared" si="21"/>
        <v>0</v>
      </c>
      <c r="E35" s="92">
        <f t="shared" si="21"/>
        <v>0</v>
      </c>
      <c r="F35" s="92">
        <f t="shared" si="21"/>
        <v>0</v>
      </c>
      <c r="G35" s="92">
        <f t="shared" si="21"/>
        <v>0</v>
      </c>
      <c r="H35" s="92">
        <f t="shared" si="21"/>
        <v>0</v>
      </c>
      <c r="I35" s="31"/>
      <c r="J35" s="92">
        <f aca="true" t="shared" si="22" ref="J35:P35">SUM(J5:J34)</f>
        <v>0</v>
      </c>
      <c r="K35" s="92">
        <f t="shared" si="22"/>
        <v>0</v>
      </c>
      <c r="L35" s="92">
        <f t="shared" si="22"/>
        <v>0</v>
      </c>
      <c r="M35" s="92">
        <f t="shared" si="22"/>
        <v>0</v>
      </c>
      <c r="N35" s="92">
        <f t="shared" si="22"/>
        <v>0</v>
      </c>
      <c r="O35" s="92">
        <f t="shared" si="22"/>
        <v>0</v>
      </c>
      <c r="P35" s="92">
        <f t="shared" si="22"/>
        <v>0</v>
      </c>
      <c r="Q35" s="31"/>
      <c r="R35" s="49">
        <f aca="true" t="shared" si="23" ref="R35:Y35">SUM(R5:R34)</f>
        <v>0</v>
      </c>
      <c r="S35" s="92">
        <f t="shared" si="23"/>
        <v>0</v>
      </c>
      <c r="T35" s="92">
        <f t="shared" si="23"/>
        <v>0</v>
      </c>
      <c r="U35" s="92">
        <f t="shared" si="23"/>
        <v>0</v>
      </c>
      <c r="V35" s="92">
        <f t="shared" si="23"/>
        <v>0</v>
      </c>
      <c r="W35" s="92">
        <f t="shared" si="23"/>
        <v>0</v>
      </c>
      <c r="X35" s="92">
        <f t="shared" si="23"/>
        <v>0</v>
      </c>
      <c r="Y35" s="92">
        <f t="shared" si="23"/>
        <v>0</v>
      </c>
      <c r="Z35" s="31"/>
      <c r="AA35" s="49">
        <f aca="true" t="shared" si="24" ref="AA35:AH35">SUM(AA5:AA34)</f>
        <v>0</v>
      </c>
      <c r="AB35" s="92">
        <f t="shared" si="24"/>
        <v>0</v>
      </c>
      <c r="AC35" s="92">
        <f t="shared" si="24"/>
        <v>0</v>
      </c>
      <c r="AD35" s="92">
        <f t="shared" si="24"/>
        <v>0</v>
      </c>
      <c r="AE35" s="92">
        <f t="shared" si="24"/>
        <v>0</v>
      </c>
      <c r="AF35" s="92">
        <f t="shared" si="24"/>
        <v>0</v>
      </c>
      <c r="AG35" s="92">
        <f t="shared" si="24"/>
        <v>0</v>
      </c>
      <c r="AH35" s="92">
        <f t="shared" si="24"/>
        <v>0</v>
      </c>
      <c r="AI35" s="31"/>
      <c r="AJ35" s="49">
        <f aca="true" t="shared" si="25" ref="AJ35:AQ35">SUM(AJ5:AJ34)</f>
        <v>0</v>
      </c>
      <c r="AK35" s="92">
        <f t="shared" si="25"/>
        <v>0</v>
      </c>
      <c r="AL35" s="92">
        <f t="shared" si="25"/>
        <v>0</v>
      </c>
      <c r="AM35" s="92">
        <f t="shared" si="25"/>
        <v>0</v>
      </c>
      <c r="AN35" s="92">
        <f t="shared" si="25"/>
        <v>0</v>
      </c>
      <c r="AO35" s="92">
        <f t="shared" si="25"/>
        <v>0</v>
      </c>
      <c r="AP35" s="92">
        <f t="shared" si="25"/>
        <v>0</v>
      </c>
      <c r="AQ35" s="92">
        <f t="shared" si="25"/>
        <v>0</v>
      </c>
      <c r="AR35" s="31"/>
      <c r="AS35" s="52">
        <f>SUM(AS5:AS34)</f>
        <v>0</v>
      </c>
      <c r="AT35" s="63"/>
      <c r="AU35" s="85"/>
      <c r="AV35" s="86"/>
      <c r="AW35" s="87"/>
      <c r="AX35" s="67"/>
    </row>
    <row r="36" spans="1:50" ht="12.75" thickBot="1">
      <c r="A36" s="62" t="s">
        <v>24</v>
      </c>
      <c r="B36" s="37"/>
      <c r="C36" s="37"/>
      <c r="D36" s="38"/>
      <c r="E36" s="38"/>
      <c r="F36" s="38"/>
      <c r="G36" s="38"/>
      <c r="H36" s="39"/>
      <c r="I36" s="40">
        <f>SUM(I5:I34)</f>
        <v>0</v>
      </c>
      <c r="J36" s="36"/>
      <c r="K36" s="36"/>
      <c r="L36" s="36"/>
      <c r="M36" s="36"/>
      <c r="N36" s="36"/>
      <c r="O36" s="36"/>
      <c r="P36" s="41"/>
      <c r="Q36" s="48">
        <f>SUM(Q5:Q34)</f>
        <v>0</v>
      </c>
      <c r="R36" s="50">
        <f>I36+Q36</f>
        <v>0</v>
      </c>
      <c r="S36" s="36"/>
      <c r="T36" s="36"/>
      <c r="U36" s="36"/>
      <c r="V36" s="36"/>
      <c r="W36" s="36"/>
      <c r="X36" s="36"/>
      <c r="Y36" s="41"/>
      <c r="Z36" s="48">
        <f>SUM(Z5:Z34)</f>
        <v>0</v>
      </c>
      <c r="AA36" s="50">
        <f>I36+Q36+Z36</f>
        <v>0</v>
      </c>
      <c r="AB36" s="36"/>
      <c r="AC36" s="36"/>
      <c r="AD36" s="36"/>
      <c r="AE36" s="36"/>
      <c r="AF36" s="36"/>
      <c r="AG36" s="36"/>
      <c r="AH36" s="41"/>
      <c r="AI36" s="48">
        <f>SUM(AI5:AI34)</f>
        <v>0</v>
      </c>
      <c r="AJ36" s="50">
        <f>I36+Q36+Z36+AI36</f>
        <v>0</v>
      </c>
      <c r="AK36" s="37"/>
      <c r="AL36" s="38"/>
      <c r="AM36" s="38"/>
      <c r="AN36" s="38"/>
      <c r="AO36" s="38"/>
      <c r="AP36" s="37"/>
      <c r="AQ36" s="39"/>
      <c r="AR36" s="51">
        <f>SUM(AR5:AR34)</f>
        <v>0</v>
      </c>
      <c r="AS36" s="53">
        <f>I36+Q36+Z36+AI36+AR36</f>
        <v>0</v>
      </c>
      <c r="AT36" s="30"/>
      <c r="AU36" s="30"/>
      <c r="AV36" s="30"/>
      <c r="AW36" s="30"/>
      <c r="AX36" s="30"/>
    </row>
    <row r="37" spans="1:50" ht="10.5">
      <c r="A37" s="54"/>
      <c r="B37" s="42"/>
      <c r="C37" s="42"/>
      <c r="D37" s="42"/>
      <c r="E37" s="42"/>
      <c r="F37" s="42"/>
      <c r="G37" s="42"/>
      <c r="H37" s="42"/>
      <c r="I37" s="42"/>
      <c r="J37" s="42"/>
      <c r="K37" s="42"/>
      <c r="L37" s="42"/>
      <c r="M37" s="42"/>
      <c r="N37" s="42"/>
      <c r="O37" s="42"/>
      <c r="P37" s="42"/>
      <c r="Q37" s="42"/>
      <c r="R37" s="55" t="s">
        <v>14</v>
      </c>
      <c r="S37" s="42"/>
      <c r="T37" s="42"/>
      <c r="U37" s="42"/>
      <c r="V37" s="42"/>
      <c r="W37" s="42"/>
      <c r="X37" s="42"/>
      <c r="Y37" s="42"/>
      <c r="Z37" s="42"/>
      <c r="AA37" s="64" t="s">
        <v>14</v>
      </c>
      <c r="AB37" s="42"/>
      <c r="AC37" s="42"/>
      <c r="AD37" s="42"/>
      <c r="AE37" s="42"/>
      <c r="AF37" s="42"/>
      <c r="AG37" s="42"/>
      <c r="AH37" s="42"/>
      <c r="AI37" s="42"/>
      <c r="AJ37" s="55" t="s">
        <v>14</v>
      </c>
      <c r="AK37" s="42"/>
      <c r="AL37" s="42"/>
      <c r="AM37" s="42"/>
      <c r="AN37" s="42"/>
      <c r="AO37" s="42"/>
      <c r="AP37" s="42"/>
      <c r="AQ37" s="42"/>
      <c r="AR37" s="42"/>
      <c r="AS37" s="55" t="s">
        <v>14</v>
      </c>
      <c r="AT37" s="42"/>
      <c r="AU37" s="42"/>
      <c r="AV37" s="42"/>
      <c r="AW37" s="42"/>
      <c r="AX37" s="30"/>
    </row>
    <row r="38" spans="1:50" ht="11.25" thickBot="1">
      <c r="A38" s="35"/>
      <c r="B38" s="30"/>
      <c r="C38" s="30"/>
      <c r="D38" s="30"/>
      <c r="E38" s="30"/>
      <c r="F38" s="30"/>
      <c r="G38" s="30"/>
      <c r="H38" s="30"/>
      <c r="I38" s="42"/>
      <c r="J38" s="30"/>
      <c r="K38" s="30"/>
      <c r="L38" s="30"/>
      <c r="M38" s="30"/>
      <c r="N38" s="30"/>
      <c r="O38" s="30"/>
      <c r="P38" s="30"/>
      <c r="Q38" s="30"/>
      <c r="R38" s="55" t="s">
        <v>13</v>
      </c>
      <c r="S38" s="30"/>
      <c r="T38" s="30"/>
      <c r="U38" s="30"/>
      <c r="V38" s="30"/>
      <c r="W38" s="30"/>
      <c r="X38" s="30"/>
      <c r="Y38" s="30"/>
      <c r="Z38" s="30"/>
      <c r="AA38" s="64" t="s">
        <v>13</v>
      </c>
      <c r="AB38" s="30"/>
      <c r="AC38" s="30"/>
      <c r="AD38" s="30"/>
      <c r="AE38" s="30"/>
      <c r="AF38" s="30"/>
      <c r="AG38" s="30"/>
      <c r="AH38" s="30"/>
      <c r="AI38" s="30"/>
      <c r="AJ38" s="55" t="s">
        <v>13</v>
      </c>
      <c r="AK38" s="30"/>
      <c r="AL38" s="30"/>
      <c r="AM38" s="30"/>
      <c r="AN38" s="30"/>
      <c r="AO38" s="30"/>
      <c r="AP38" s="30"/>
      <c r="AQ38" s="30"/>
      <c r="AR38" s="30"/>
      <c r="AS38" s="55" t="s">
        <v>13</v>
      </c>
      <c r="AT38" s="30"/>
      <c r="AU38" s="30"/>
      <c r="AV38" s="30"/>
      <c r="AW38" s="30"/>
      <c r="AX38" s="61"/>
    </row>
    <row r="39" spans="1:50" ht="97.5" customHeight="1" thickBot="1">
      <c r="A39" s="44"/>
      <c r="B39" s="115" t="s">
        <v>36</v>
      </c>
      <c r="C39" s="116"/>
      <c r="D39" s="116"/>
      <c r="E39" s="116"/>
      <c r="F39" s="116"/>
      <c r="G39" s="116"/>
      <c r="H39" s="116"/>
      <c r="I39" s="116"/>
      <c r="J39" s="116"/>
      <c r="K39" s="116"/>
      <c r="L39" s="116"/>
      <c r="M39" s="116"/>
      <c r="N39" s="116"/>
      <c r="O39" s="116"/>
      <c r="P39" s="116"/>
      <c r="Q39" s="116"/>
      <c r="R39" s="116"/>
      <c r="S39" s="116"/>
      <c r="T39" s="117"/>
      <c r="U39" s="47"/>
      <c r="V39" s="47"/>
      <c r="W39" s="47"/>
      <c r="X39" s="47"/>
      <c r="Y39" s="47"/>
      <c r="Z39" s="47"/>
      <c r="AA39" s="45"/>
      <c r="AB39" s="45"/>
      <c r="AC39" s="45"/>
      <c r="AD39" s="45"/>
      <c r="AE39" s="45"/>
      <c r="AF39" s="45"/>
      <c r="AG39" s="45"/>
      <c r="AH39" s="45"/>
      <c r="AI39" s="45"/>
      <c r="AJ39" s="45"/>
      <c r="AK39" s="45"/>
      <c r="AL39" s="45"/>
      <c r="AM39" s="45"/>
      <c r="AN39" s="45"/>
      <c r="AO39" s="45"/>
      <c r="AP39" s="45"/>
      <c r="AQ39" s="45"/>
      <c r="AR39" s="45"/>
      <c r="AS39" s="45"/>
      <c r="AT39" s="45"/>
      <c r="AU39" s="93" t="s">
        <v>37</v>
      </c>
      <c r="AV39" s="94"/>
      <c r="AW39" s="94"/>
      <c r="AX39" s="95"/>
    </row>
    <row r="40" spans="1:50" ht="11.25" thickBot="1">
      <c r="A40" s="46"/>
      <c r="B40" s="30"/>
      <c r="C40" s="30"/>
      <c r="D40" s="30"/>
      <c r="E40" s="30"/>
      <c r="F40" s="30"/>
      <c r="G40" s="30"/>
      <c r="H40" s="30"/>
      <c r="I40" s="42"/>
      <c r="J40" s="30"/>
      <c r="K40" s="30"/>
      <c r="L40" s="30"/>
      <c r="M40" s="30"/>
      <c r="N40" s="30"/>
      <c r="O40" s="30"/>
      <c r="P40" s="30"/>
      <c r="Q40" s="30"/>
      <c r="R40" s="43"/>
      <c r="S40" s="30"/>
      <c r="T40" s="30"/>
      <c r="U40" s="30"/>
      <c r="V40" s="30"/>
      <c r="W40" s="30"/>
      <c r="X40" s="30"/>
      <c r="Y40" s="30"/>
      <c r="Z40" s="30"/>
      <c r="AA40" s="43"/>
      <c r="AB40" s="30"/>
      <c r="AC40" s="30"/>
      <c r="AD40" s="30"/>
      <c r="AE40" s="30"/>
      <c r="AF40" s="30"/>
      <c r="AG40" s="30"/>
      <c r="AH40" s="30"/>
      <c r="AI40" s="30"/>
      <c r="AJ40" s="43"/>
      <c r="AK40" s="30"/>
      <c r="AL40" s="30"/>
      <c r="AM40" s="30"/>
      <c r="AN40" s="30"/>
      <c r="AO40" s="30"/>
      <c r="AP40" s="30"/>
      <c r="AQ40" s="30"/>
      <c r="AR40" s="30"/>
      <c r="AS40" s="30"/>
      <c r="AT40" s="30"/>
      <c r="AU40" s="96"/>
      <c r="AV40" s="97"/>
      <c r="AW40" s="97"/>
      <c r="AX40" s="98"/>
    </row>
    <row r="41" spans="1:50" ht="79.5" customHeight="1" thickBot="1">
      <c r="A41" s="46"/>
      <c r="B41" s="118" t="s">
        <v>26</v>
      </c>
      <c r="C41" s="119"/>
      <c r="D41" s="119"/>
      <c r="E41" s="119"/>
      <c r="F41" s="119"/>
      <c r="G41" s="119"/>
      <c r="H41" s="119"/>
      <c r="I41" s="119"/>
      <c r="J41" s="119"/>
      <c r="K41" s="119"/>
      <c r="L41" s="119"/>
      <c r="M41" s="120"/>
      <c r="N41" s="30"/>
      <c r="O41" s="118" t="s">
        <v>28</v>
      </c>
      <c r="P41" s="121"/>
      <c r="Q41" s="121"/>
      <c r="R41" s="121"/>
      <c r="S41" s="121"/>
      <c r="T41" s="121"/>
      <c r="U41" s="121"/>
      <c r="V41" s="121"/>
      <c r="W41" s="121"/>
      <c r="X41" s="121"/>
      <c r="Y41" s="121"/>
      <c r="Z41" s="122"/>
      <c r="AA41" s="43"/>
      <c r="AB41" s="30"/>
      <c r="AC41" s="30"/>
      <c r="AD41" s="30"/>
      <c r="AE41" s="30"/>
      <c r="AF41" s="30"/>
      <c r="AG41" s="30"/>
      <c r="AH41" s="30"/>
      <c r="AI41" s="30"/>
      <c r="AJ41" s="43"/>
      <c r="AK41" s="30"/>
      <c r="AL41" s="30"/>
      <c r="AM41" s="30"/>
      <c r="AN41" s="30"/>
      <c r="AO41" s="30"/>
      <c r="AP41" s="30"/>
      <c r="AQ41" s="30"/>
      <c r="AR41" s="30"/>
      <c r="AS41" s="30"/>
      <c r="AT41" s="30"/>
      <c r="AU41" s="30"/>
      <c r="AV41" s="30"/>
      <c r="AW41" s="30"/>
      <c r="AX41" s="30"/>
    </row>
    <row r="42" spans="2:13" ht="10.5">
      <c r="B42" s="76"/>
      <c r="C42" s="77"/>
      <c r="D42" s="77"/>
      <c r="E42" s="77"/>
      <c r="F42" s="77"/>
      <c r="G42" s="77"/>
      <c r="H42" s="77"/>
      <c r="I42" s="78"/>
      <c r="J42" s="77"/>
      <c r="K42" s="77"/>
      <c r="L42" s="77"/>
      <c r="M42" s="77"/>
    </row>
    <row r="43" spans="2:13" ht="10.5">
      <c r="B43" s="76"/>
      <c r="C43" s="77"/>
      <c r="D43" s="77"/>
      <c r="E43" s="77"/>
      <c r="F43" s="77"/>
      <c r="G43" s="77"/>
      <c r="H43" s="77"/>
      <c r="I43" s="78"/>
      <c r="J43" s="77"/>
      <c r="K43" s="77"/>
      <c r="L43" s="77"/>
      <c r="M43" s="77"/>
    </row>
  </sheetData>
  <sheetProtection password="FA56" sheet="1"/>
  <mergeCells count="44">
    <mergeCell ref="B39:T39"/>
    <mergeCell ref="B41:M41"/>
    <mergeCell ref="O41:Z41"/>
    <mergeCell ref="E3:E4"/>
    <mergeCell ref="H3:H4"/>
    <mergeCell ref="J3:J4"/>
    <mergeCell ref="K3:K4"/>
    <mergeCell ref="N3:N4"/>
    <mergeCell ref="L3:L4"/>
    <mergeCell ref="M3:M4"/>
    <mergeCell ref="AP3:AP4"/>
    <mergeCell ref="AF3:AF4"/>
    <mergeCell ref="AG3:AG4"/>
    <mergeCell ref="AM3:AM4"/>
    <mergeCell ref="S3:S4"/>
    <mergeCell ref="T3:T4"/>
    <mergeCell ref="D3:D4"/>
    <mergeCell ref="O3:O4"/>
    <mergeCell ref="P3:P4"/>
    <mergeCell ref="Y3:Y4"/>
    <mergeCell ref="W3:W4"/>
    <mergeCell ref="X3:X4"/>
    <mergeCell ref="U3:U4"/>
    <mergeCell ref="V3:V4"/>
    <mergeCell ref="A1:A2"/>
    <mergeCell ref="AU2:AX4"/>
    <mergeCell ref="AB3:AB4"/>
    <mergeCell ref="AC3:AC4"/>
    <mergeCell ref="AD3:AD4"/>
    <mergeCell ref="A3:A4"/>
    <mergeCell ref="B3:B4"/>
    <mergeCell ref="C3:C4"/>
    <mergeCell ref="F3:F4"/>
    <mergeCell ref="G3:G4"/>
    <mergeCell ref="AU39:AX40"/>
    <mergeCell ref="AE3:AE4"/>
    <mergeCell ref="AO3:AO4"/>
    <mergeCell ref="AQ3:AQ4"/>
    <mergeCell ref="AN3:AN4"/>
    <mergeCell ref="AX10:AX24"/>
    <mergeCell ref="AT3:AT4"/>
    <mergeCell ref="AH3:AH4"/>
    <mergeCell ref="AK3:AK4"/>
    <mergeCell ref="AL3:AL4"/>
  </mergeCells>
  <printOptions horizontalCentered="1"/>
  <pageMargins left="0.5" right="0.5" top="0.76" bottom="0.64" header="0.5" footer="0.5"/>
  <pageSetup fitToWidth="2" horizontalDpi="600" verticalDpi="600" orientation="landscape" paperSize="5" scale="62" r:id="rId1"/>
  <headerFooter alignWithMargins="0">
    <oddHeader>&amp;C&amp;16SINGLE NIGHT COMPETITION TALLY SHEETS</oddHeader>
    <oddFooter>&amp;CSINGLE NIGHT COMPETITION STATE and LOCAL effective 4/1/16</oddFooter>
  </headerFooter>
  <colBreaks count="1" manualBreakCount="1">
    <brk id="27"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Bousquet</dc:creator>
  <cp:keywords/>
  <dc:description/>
  <cp:lastModifiedBy>marcangeli</cp:lastModifiedBy>
  <cp:lastPrinted>2016-03-30T20:37:34Z</cp:lastPrinted>
  <dcterms:created xsi:type="dcterms:W3CDTF">1999-04-17T01:15:21Z</dcterms:created>
  <dcterms:modified xsi:type="dcterms:W3CDTF">2017-03-02T21:57:38Z</dcterms:modified>
  <cp:category/>
  <cp:version/>
  <cp:contentType/>
  <cp:contentStatus/>
</cp:coreProperties>
</file>